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ZELEŇ KÁCENÍ KŘOVÍ\KÁCENÍ 2021\KONEČNÝ\"/>
    </mc:Choice>
  </mc:AlternateContent>
  <bookViews>
    <workbookView xWindow="0" yWindow="0" windowWidth="28800" windowHeight="12345"/>
  </bookViews>
  <sheets>
    <sheet name="Rekapitulace stavby" sheetId="1" r:id="rId1"/>
    <sheet name="ZRN - Údržba vyšší a nižš..." sheetId="2" r:id="rId2"/>
    <sheet name="VON - Údržba vyšší a nižš..." sheetId="3" r:id="rId3"/>
  </sheets>
  <definedNames>
    <definedName name="_xlnm._FilterDatabase" localSheetId="2" hidden="1">'VON - Údržba vyšší a nižš...'!$C$116:$K$124</definedName>
    <definedName name="_xlnm._FilterDatabase" localSheetId="1" hidden="1">'ZRN - Údržba vyšší a nižš...'!$C$118:$K$234</definedName>
    <definedName name="_xlnm.Print_Titles" localSheetId="0">'Rekapitulace stavby'!$92:$92</definedName>
    <definedName name="_xlnm.Print_Titles" localSheetId="2">'VON - Údržba vyšší a nižš...'!$116:$116</definedName>
    <definedName name="_xlnm.Print_Titles" localSheetId="1">'ZRN - Údržba vyšší a nižš...'!$118:$118</definedName>
    <definedName name="_xlnm.Print_Area" localSheetId="0">'Rekapitulace stavby'!$D$4:$AO$76,'Rekapitulace stavby'!$C$82:$AQ$97</definedName>
    <definedName name="_xlnm.Print_Area" localSheetId="2">'VON - Údržba vyšší a nižš...'!$C$4:$J$39,'VON - Údržba vyšší a nižš...'!$C$50:$J$76,'VON - Údržba vyšší a nižš...'!$C$82:$J$98,'VON - Údržba vyšší a nižš...'!$C$104:$K$124</definedName>
    <definedName name="_xlnm.Print_Area" localSheetId="1">'ZRN - Údržba vyšší a nižš...'!$C$4:$J$39,'ZRN - Údržba vyšší a nižš...'!$C$50:$J$76,'ZRN - Údržba vyšší a nižš...'!$C$82:$J$100,'ZRN - Údržba vyšší a nižš...'!$C$106:$K$234</definedName>
  </definedNames>
  <calcPr calcId="162913"/>
</workbook>
</file>

<file path=xl/calcChain.xml><?xml version="1.0" encoding="utf-8"?>
<calcChain xmlns="http://schemas.openxmlformats.org/spreadsheetml/2006/main">
  <c r="J37" i="3" l="1"/>
  <c r="J36" i="3"/>
  <c r="AY96" i="1" s="1"/>
  <c r="J35" i="3"/>
  <c r="AX96" i="1"/>
  <c r="BI123" i="3"/>
  <c r="BH123" i="3"/>
  <c r="BG123" i="3"/>
  <c r="BF123" i="3"/>
  <c r="T123" i="3"/>
  <c r="R123" i="3"/>
  <c r="P123" i="3"/>
  <c r="BI121" i="3"/>
  <c r="BH121" i="3"/>
  <c r="BG121" i="3"/>
  <c r="BF121" i="3"/>
  <c r="T121" i="3"/>
  <c r="R121" i="3"/>
  <c r="P121" i="3"/>
  <c r="BI119" i="3"/>
  <c r="BH119" i="3"/>
  <c r="BG119" i="3"/>
  <c r="BF119" i="3"/>
  <c r="T119" i="3"/>
  <c r="R119" i="3"/>
  <c r="P119" i="3"/>
  <c r="F113" i="3"/>
  <c r="F111" i="3"/>
  <c r="E109" i="3"/>
  <c r="F91" i="3"/>
  <c r="F89" i="3"/>
  <c r="E87" i="3"/>
  <c r="J24" i="3"/>
  <c r="E24" i="3"/>
  <c r="J92" i="3" s="1"/>
  <c r="J23" i="3"/>
  <c r="J21" i="3"/>
  <c r="E21" i="3"/>
  <c r="J91" i="3" s="1"/>
  <c r="J20" i="3"/>
  <c r="J18" i="3"/>
  <c r="E18" i="3"/>
  <c r="F114" i="3" s="1"/>
  <c r="J17" i="3"/>
  <c r="J12" i="3"/>
  <c r="J89" i="3"/>
  <c r="E7" i="3"/>
  <c r="E85" i="3"/>
  <c r="J37" i="2"/>
  <c r="J36" i="2"/>
  <c r="AY95" i="1" s="1"/>
  <c r="J35" i="2"/>
  <c r="AX95" i="1"/>
  <c r="BI233" i="2"/>
  <c r="BH233" i="2"/>
  <c r="BG233" i="2"/>
  <c r="BF233" i="2"/>
  <c r="T233" i="2"/>
  <c r="R233" i="2"/>
  <c r="P233" i="2"/>
  <c r="BI231" i="2"/>
  <c r="BH231" i="2"/>
  <c r="BG231" i="2"/>
  <c r="BF231" i="2"/>
  <c r="T231" i="2"/>
  <c r="R231" i="2"/>
  <c r="P231" i="2"/>
  <c r="BI229" i="2"/>
  <c r="BH229" i="2"/>
  <c r="BG229" i="2"/>
  <c r="BF229" i="2"/>
  <c r="T229" i="2"/>
  <c r="R229" i="2"/>
  <c r="P229" i="2"/>
  <c r="BI227" i="2"/>
  <c r="BH227" i="2"/>
  <c r="BG227" i="2"/>
  <c r="BF227" i="2"/>
  <c r="T227" i="2"/>
  <c r="R227" i="2"/>
  <c r="P227" i="2"/>
  <c r="BI224" i="2"/>
  <c r="BH224" i="2"/>
  <c r="BG224" i="2"/>
  <c r="BF224" i="2"/>
  <c r="T224" i="2"/>
  <c r="R224" i="2"/>
  <c r="P224" i="2"/>
  <c r="BI222" i="2"/>
  <c r="BH222" i="2"/>
  <c r="BG222" i="2"/>
  <c r="BF222" i="2"/>
  <c r="T222" i="2"/>
  <c r="R222" i="2"/>
  <c r="P222" i="2"/>
  <c r="BI220" i="2"/>
  <c r="BH220" i="2"/>
  <c r="BG220" i="2"/>
  <c r="BF220" i="2"/>
  <c r="T220" i="2"/>
  <c r="R220" i="2"/>
  <c r="P220" i="2"/>
  <c r="BI218" i="2"/>
  <c r="BH218" i="2"/>
  <c r="BG218" i="2"/>
  <c r="BF218" i="2"/>
  <c r="T218" i="2"/>
  <c r="R218" i="2"/>
  <c r="P218"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6" i="2"/>
  <c r="BH206" i="2"/>
  <c r="BG206" i="2"/>
  <c r="BF206" i="2"/>
  <c r="T206" i="2"/>
  <c r="R206" i="2"/>
  <c r="P206" i="2"/>
  <c r="BI204" i="2"/>
  <c r="BH204" i="2"/>
  <c r="BG204" i="2"/>
  <c r="BF204" i="2"/>
  <c r="T204" i="2"/>
  <c r="R204" i="2"/>
  <c r="P204" i="2"/>
  <c r="BI202" i="2"/>
  <c r="BH202" i="2"/>
  <c r="BG202" i="2"/>
  <c r="BF202" i="2"/>
  <c r="T202" i="2"/>
  <c r="R202" i="2"/>
  <c r="P202" i="2"/>
  <c r="BI200" i="2"/>
  <c r="BH200" i="2"/>
  <c r="BG200" i="2"/>
  <c r="BF200" i="2"/>
  <c r="T200" i="2"/>
  <c r="R200" i="2"/>
  <c r="P200"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60" i="2"/>
  <c r="BH160" i="2"/>
  <c r="BG160" i="2"/>
  <c r="BF160" i="2"/>
  <c r="T160" i="2"/>
  <c r="R160" i="2"/>
  <c r="P160" i="2"/>
  <c r="BI158" i="2"/>
  <c r="BH158" i="2"/>
  <c r="BG158" i="2"/>
  <c r="BF158" i="2"/>
  <c r="T158" i="2"/>
  <c r="R158" i="2"/>
  <c r="P158" i="2"/>
  <c r="BI156" i="2"/>
  <c r="BH156" i="2"/>
  <c r="BG156" i="2"/>
  <c r="BF156" i="2"/>
  <c r="T156" i="2"/>
  <c r="R156" i="2"/>
  <c r="P156" i="2"/>
  <c r="BI154" i="2"/>
  <c r="BH154" i="2"/>
  <c r="BG154" i="2"/>
  <c r="BF154" i="2"/>
  <c r="T154" i="2"/>
  <c r="R154" i="2"/>
  <c r="P154"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T122" i="2"/>
  <c r="R122" i="2"/>
  <c r="P122" i="2"/>
  <c r="F115" i="2"/>
  <c r="F113" i="2"/>
  <c r="E111" i="2"/>
  <c r="F91" i="2"/>
  <c r="F89" i="2"/>
  <c r="E87" i="2"/>
  <c r="J24" i="2"/>
  <c r="E24" i="2"/>
  <c r="J116" i="2"/>
  <c r="J23" i="2"/>
  <c r="J21" i="2"/>
  <c r="E21" i="2"/>
  <c r="J115" i="2"/>
  <c r="J20" i="2"/>
  <c r="J18" i="2"/>
  <c r="E18" i="2"/>
  <c r="F92" i="2"/>
  <c r="J17" i="2"/>
  <c r="J12" i="2"/>
  <c r="J113" i="2"/>
  <c r="E7" i="2"/>
  <c r="E109" i="2" s="1"/>
  <c r="L90" i="1"/>
  <c r="AM90" i="1"/>
  <c r="AM89" i="1"/>
  <c r="L89" i="1"/>
  <c r="AM87" i="1"/>
  <c r="L87" i="1"/>
  <c r="L85" i="1"/>
  <c r="L84" i="1"/>
  <c r="BK210" i="2"/>
  <c r="BK202" i="2"/>
  <c r="BK184" i="2"/>
  <c r="J172" i="2"/>
  <c r="J164" i="2"/>
  <c r="J130" i="2"/>
  <c r="J194" i="2"/>
  <c r="BK176" i="2"/>
  <c r="J156" i="2"/>
  <c r="J146" i="2"/>
  <c r="J134" i="2"/>
  <c r="J233" i="2"/>
  <c r="J227" i="2"/>
  <c r="J218" i="2"/>
  <c r="J196" i="2"/>
  <c r="BK178" i="2"/>
  <c r="J166" i="2"/>
  <c r="BK146" i="2"/>
  <c r="J124" i="2"/>
  <c r="J220" i="2"/>
  <c r="BK214" i="2"/>
  <c r="J208" i="2"/>
  <c r="J202" i="2"/>
  <c r="J190" i="2"/>
  <c r="BK174" i="2"/>
  <c r="J160" i="2"/>
  <c r="BK152" i="2"/>
  <c r="BK128" i="2"/>
  <c r="J119" i="3"/>
  <c r="J121" i="3"/>
  <c r="BK216" i="2"/>
  <c r="J200" i="2"/>
  <c r="J182" i="2"/>
  <c r="BK168" i="2"/>
  <c r="BK148" i="2"/>
  <c r="J140" i="2"/>
  <c r="BK126" i="2"/>
  <c r="J188" i="2"/>
  <c r="J170" i="2"/>
  <c r="J154" i="2"/>
  <c r="BK142" i="2"/>
  <c r="J128" i="2"/>
  <c r="BK124" i="2"/>
  <c r="BK227" i="2"/>
  <c r="BK220" i="2"/>
  <c r="J206" i="2"/>
  <c r="J186" i="2"/>
  <c r="J176" i="2"/>
  <c r="BK160" i="2"/>
  <c r="J142" i="2"/>
  <c r="J231" i="2"/>
  <c r="BK218" i="2"/>
  <c r="BK212" i="2"/>
  <c r="BK200" i="2"/>
  <c r="J192" i="2"/>
  <c r="J180" i="2"/>
  <c r="BK164" i="2"/>
  <c r="BK154" i="2"/>
  <c r="BK136" i="2"/>
  <c r="BK121" i="3"/>
  <c r="J123" i="3"/>
  <c r="BK222" i="2"/>
  <c r="BK208" i="2"/>
  <c r="BK198" i="2"/>
  <c r="J174" i="2"/>
  <c r="BK166" i="2"/>
  <c r="J144" i="2"/>
  <c r="J138" i="2"/>
  <c r="BK122" i="2"/>
  <c r="BK186" i="2"/>
  <c r="J158" i="2"/>
  <c r="J148" i="2"/>
  <c r="BK138" i="2"/>
  <c r="J126" i="2"/>
  <c r="J122" i="2"/>
  <c r="BK231" i="2"/>
  <c r="BK224" i="2"/>
  <c r="J198" i="2"/>
  <c r="BK182" i="2"/>
  <c r="J162" i="2"/>
  <c r="BK150" i="2"/>
  <c r="BK134" i="2"/>
  <c r="BK229" i="2"/>
  <c r="J210" i="2"/>
  <c r="BK204" i="2"/>
  <c r="BK194" i="2"/>
  <c r="J184" i="2"/>
  <c r="J168" i="2"/>
  <c r="BK158" i="2"/>
  <c r="J132" i="2"/>
  <c r="BK123" i="3"/>
  <c r="BK119" i="3"/>
  <c r="J212" i="2"/>
  <c r="J204" i="2"/>
  <c r="BK190" i="2"/>
  <c r="BK170" i="2"/>
  <c r="BK156" i="2"/>
  <c r="J136" i="2"/>
  <c r="BK192" i="2"/>
  <c r="BK180" i="2"/>
  <c r="J150" i="2"/>
  <c r="BK144" i="2"/>
  <c r="BK132" i="2"/>
  <c r="BK233" i="2"/>
  <c r="J229" i="2"/>
  <c r="J224" i="2"/>
  <c r="J214" i="2"/>
  <c r="BK188" i="2"/>
  <c r="BK172" i="2"/>
  <c r="J152" i="2"/>
  <c r="BK130" i="2"/>
  <c r="J222" i="2"/>
  <c r="J216" i="2"/>
  <c r="BK206" i="2"/>
  <c r="BK196" i="2"/>
  <c r="J178" i="2"/>
  <c r="BK162" i="2"/>
  <c r="BK140" i="2"/>
  <c r="AS94" i="1"/>
  <c r="R121" i="2" l="1"/>
  <c r="R120" i="2"/>
  <c r="P226" i="2"/>
  <c r="BK121" i="2"/>
  <c r="J121" i="2" s="1"/>
  <c r="J98" i="2" s="1"/>
  <c r="P121" i="2"/>
  <c r="P120" i="2"/>
  <c r="P119" i="2" s="1"/>
  <c r="AU95" i="1" s="1"/>
  <c r="BK226" i="2"/>
  <c r="J226" i="2"/>
  <c r="J99" i="2" s="1"/>
  <c r="T226" i="2"/>
  <c r="R118" i="3"/>
  <c r="R117" i="3"/>
  <c r="T121" i="2"/>
  <c r="T120" i="2"/>
  <c r="T119" i="2"/>
  <c r="R226" i="2"/>
  <c r="BK118" i="3"/>
  <c r="J118" i="3" s="1"/>
  <c r="J97" i="3" s="1"/>
  <c r="P118" i="3"/>
  <c r="P117" i="3" s="1"/>
  <c r="AU96" i="1" s="1"/>
  <c r="T118" i="3"/>
  <c r="T117" i="3" s="1"/>
  <c r="E107" i="3"/>
  <c r="J114" i="3"/>
  <c r="J111" i="3"/>
  <c r="J113" i="3"/>
  <c r="BE121" i="3"/>
  <c r="F92" i="3"/>
  <c r="BE119" i="3"/>
  <c r="BE123" i="3"/>
  <c r="J92" i="2"/>
  <c r="BE124" i="2"/>
  <c r="BE126" i="2"/>
  <c r="BE130" i="2"/>
  <c r="BE140" i="2"/>
  <c r="BE144" i="2"/>
  <c r="BE148" i="2"/>
  <c r="BE156" i="2"/>
  <c r="BE160" i="2"/>
  <c r="BE166" i="2"/>
  <c r="BE172" i="2"/>
  <c r="BE176" i="2"/>
  <c r="BE180" i="2"/>
  <c r="BE186" i="2"/>
  <c r="BE188" i="2"/>
  <c r="BE204" i="2"/>
  <c r="BE208" i="2"/>
  <c r="BE210" i="2"/>
  <c r="BE212" i="2"/>
  <c r="BE216" i="2"/>
  <c r="BE222" i="2"/>
  <c r="E85" i="2"/>
  <c r="BE122" i="2"/>
  <c r="BE132" i="2"/>
  <c r="BE138" i="2"/>
  <c r="BE146" i="2"/>
  <c r="BE154" i="2"/>
  <c r="BE158" i="2"/>
  <c r="BE168" i="2"/>
  <c r="BE170" i="2"/>
  <c r="BE184" i="2"/>
  <c r="BE190" i="2"/>
  <c r="BE196" i="2"/>
  <c r="BE198" i="2"/>
  <c r="BE200" i="2"/>
  <c r="BE202" i="2"/>
  <c r="BE224" i="2"/>
  <c r="BE227" i="2"/>
  <c r="BE229" i="2"/>
  <c r="BE231" i="2"/>
  <c r="BE233" i="2"/>
  <c r="J89" i="2"/>
  <c r="J91" i="2"/>
  <c r="F116" i="2"/>
  <c r="BE150" i="2"/>
  <c r="BE164" i="2"/>
  <c r="BE174" i="2"/>
  <c r="BE182" i="2"/>
  <c r="BE220" i="2"/>
  <c r="BE128" i="2"/>
  <c r="BE134" i="2"/>
  <c r="BE136" i="2"/>
  <c r="BE142" i="2"/>
  <c r="BE152" i="2"/>
  <c r="BE162" i="2"/>
  <c r="BE178" i="2"/>
  <c r="BE192" i="2"/>
  <c r="BE194" i="2"/>
  <c r="BE206" i="2"/>
  <c r="BE214" i="2"/>
  <c r="BE218" i="2"/>
  <c r="F37" i="2"/>
  <c r="BD95" i="1"/>
  <c r="F37" i="3"/>
  <c r="BD96" i="1" s="1"/>
  <c r="F34" i="3"/>
  <c r="BA96" i="1"/>
  <c r="J34" i="2"/>
  <c r="AW95" i="1" s="1"/>
  <c r="F34" i="2"/>
  <c r="BA95" i="1"/>
  <c r="F36" i="2"/>
  <c r="BC95" i="1" s="1"/>
  <c r="J34" i="3"/>
  <c r="AW96" i="1" s="1"/>
  <c r="F35" i="2"/>
  <c r="BB95" i="1" s="1"/>
  <c r="F35" i="3"/>
  <c r="BB96" i="1"/>
  <c r="F36" i="3"/>
  <c r="BC96" i="1" s="1"/>
  <c r="R119" i="2" l="1"/>
  <c r="BK120" i="2"/>
  <c r="J120" i="2"/>
  <c r="J97" i="2"/>
  <c r="BK117" i="3"/>
  <c r="J117" i="3" s="1"/>
  <c r="J30" i="3" s="1"/>
  <c r="AG96" i="1" s="1"/>
  <c r="J33" i="2"/>
  <c r="AV95" i="1"/>
  <c r="AT95" i="1"/>
  <c r="AU94" i="1"/>
  <c r="BB94" i="1"/>
  <c r="AX94" i="1"/>
  <c r="BA94" i="1"/>
  <c r="W30" i="1" s="1"/>
  <c r="BC94" i="1"/>
  <c r="AY94" i="1"/>
  <c r="J33" i="3"/>
  <c r="AV96" i="1" s="1"/>
  <c r="AT96" i="1" s="1"/>
  <c r="F33" i="2"/>
  <c r="AZ95" i="1"/>
  <c r="BD94" i="1"/>
  <c r="W33" i="1" s="1"/>
  <c r="F33" i="3"/>
  <c r="AZ96" i="1"/>
  <c r="AN96" i="1" l="1"/>
  <c r="J96" i="3"/>
  <c r="BK119" i="2"/>
  <c r="J119" i="2"/>
  <c r="J96" i="2" s="1"/>
  <c r="J39" i="3"/>
  <c r="W31" i="1"/>
  <c r="AZ94" i="1"/>
  <c r="AV94" i="1" s="1"/>
  <c r="AK29" i="1" s="1"/>
  <c r="AW94" i="1"/>
  <c r="AK30" i="1" s="1"/>
  <c r="W32" i="1"/>
  <c r="J30" i="2" l="1"/>
  <c r="AG95" i="1"/>
  <c r="AG94" i="1"/>
  <c r="AK26" i="1"/>
  <c r="AK35" i="1" s="1"/>
  <c r="W29" i="1"/>
  <c r="AT94" i="1"/>
  <c r="AN94" i="1"/>
  <c r="J39" i="2" l="1"/>
  <c r="AN95" i="1"/>
</calcChain>
</file>

<file path=xl/sharedStrings.xml><?xml version="1.0" encoding="utf-8"?>
<sst xmlns="http://schemas.openxmlformats.org/spreadsheetml/2006/main" count="1502" uniqueCount="419">
  <si>
    <t>Export Komplet</t>
  </si>
  <si>
    <t/>
  </si>
  <si>
    <t>2.0</t>
  </si>
  <si>
    <t>ZAMOK</t>
  </si>
  <si>
    <t>False</t>
  </si>
  <si>
    <t>{aed77c18-ef0f-46f8-b496-afe0f50ee83a}</t>
  </si>
  <si>
    <t>0,01</t>
  </si>
  <si>
    <t>21</t>
  </si>
  <si>
    <t>15</t>
  </si>
  <si>
    <t>REKAPITULACE STAVBY</t>
  </si>
  <si>
    <t>v ---  níže se nacházejí doplnkové a pomocné údaje k sestavám  --- v</t>
  </si>
  <si>
    <t>Návod na vyplnění</t>
  </si>
  <si>
    <t>0,001</t>
  </si>
  <si>
    <t>Kód:</t>
  </si>
  <si>
    <t>63521104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</si>
  <si>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</si>
  <si>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</si>
  <si>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Údržba vyšší a nižší zeleně v obvodu OŘ 2021-2022</t>
  </si>
  <si>
    <t>KSO:</t>
  </si>
  <si>
    <t>CC-CZ:</t>
  </si>
  <si>
    <t>Místo:</t>
  </si>
  <si>
    <t>OŘ Ostrava</t>
  </si>
  <si>
    <t>Datum:</t>
  </si>
  <si>
    <t>8. 9. 2021</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</si>
  <si>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</si>
  <si>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</si>
  <si>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</si>
  <si>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</si>
  <si>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</si>
  <si>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</si>
  <si>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</si>
  <si>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</si>
  <si>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</si>
  <si>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</si>
  <si>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</si>
  <si>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</si>
  <si>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</si>
  <si>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</si>
  <si>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</si>
  <si>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</si>
  <si>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</si>
  <si>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</si>
  <si>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</si>
  <si>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</si>
  <si>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</si>
  <si>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</si>
  <si>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</si>
  <si>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</si>
  <si>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</si>
  <si>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</si>
  <si>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</si>
  <si>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</si>
  <si>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</si>
  <si>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</si>
  <si>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</si>
  <si>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</si>
  <si>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</si>
  <si>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</si>
  <si>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</si>
  <si>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</si>
  <si>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</si>
  <si>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</si>
  <si>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</si>
  <si>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</si>
  <si>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</si>
  <si>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</si>
  <si>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</si>
  <si>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</si>
  <si>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</si>
  <si>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</si>
  <si>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</si>
  <si>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</si>
  <si>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</si>
  <si>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</si>
  <si>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</si>
  <si>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</si>
  <si>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</si>
  <si>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</si>
  <si>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</si>
  <si>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</si>
  <si>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</si>
  <si>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</si>
  <si>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ZRN</t>
  </si>
  <si>
    <t>STA</t>
  </si>
  <si>
    <t>1</t>
  </si>
  <si>
    <t>{2b29acf1-07eb-42ad-80ae-7e57693f9a16}</t>
  </si>
  <si>
    <t>2</t>
  </si>
  <si>
    <t>VON</t>
  </si>
  <si>
    <t>{604b49a4-f221-4bb3-ab58-c477d2bbf79a}</t>
  </si>
  <si>
    <t>KRYCÍ LIST SOUPISU PRACÍ</t>
  </si>
  <si>
    <t>Objekt:</t>
  </si>
  <si>
    <t>ZRN - Údržba vyšší a nižší zeleně v obvodu OŘ 2021-2022</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</si>
  <si>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</si>
  <si>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</si>
  <si>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</si>
  <si>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</si>
  <si>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</si>
  <si>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</si>
  <si>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</si>
  <si>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</si>
  <si>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</si>
  <si>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</si>
  <si>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</si>
  <si>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</si>
  <si>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</si>
  <si>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</si>
  <si>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</si>
  <si>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</si>
  <si>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</si>
  <si>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</si>
  <si>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</si>
  <si>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</si>
  <si>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</si>
  <si>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</si>
  <si>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</si>
  <si>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</si>
  <si>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</si>
  <si>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</si>
  <si>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</si>
  <si>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5904020010</t>
  </si>
  <si>
    <t>Vyřezání křovin porost řídký 1 až 5 kusů stonků na m2 plochy sklon terénu do 1:2</t>
  </si>
  <si>
    <t>m2</t>
  </si>
  <si>
    <t>Sborník UOŽI 01 2021</t>
  </si>
  <si>
    <t>4</t>
  </si>
  <si>
    <t>1634817685</t>
  </si>
  <si>
    <t>PP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</si>
  <si>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</si>
  <si>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5904020020</t>
  </si>
  <si>
    <t>Vyřezání křovin porost řídký 1 až 5 kusů stonků na m2 plochy sklon terénu přes 1:2</t>
  </si>
  <si>
    <t>2038157686</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</si>
  <si>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</si>
  <si>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3</t>
  </si>
  <si>
    <t>5904020110</t>
  </si>
  <si>
    <t>Vyřezání křovin porost hustý 6 a více kusů stonků na m2 plochy sklon terénu do 1:2</t>
  </si>
  <si>
    <t>-1451383382</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</si>
  <si>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</si>
  <si>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5904020120</t>
  </si>
  <si>
    <t>Vyřezání křovin porost hustý 6 a více kusů stonků na m2 plochy sklon terénu přes 1:2</t>
  </si>
  <si>
    <t>-1254093440</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</si>
  <si>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</si>
  <si>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5904025010</t>
  </si>
  <si>
    <t>Ořez větví místně ručně do výšky nad terénem do 2 m</t>
  </si>
  <si>
    <t>hod</t>
  </si>
  <si>
    <t>1102975213</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</si>
  <si>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</si>
  <si>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6</t>
  </si>
  <si>
    <t>5904025020</t>
  </si>
  <si>
    <t>Ořez větví místně ručně do výšky nad terénem přes 2 m</t>
  </si>
  <si>
    <t>91852813</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</si>
  <si>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</si>
  <si>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7</t>
  </si>
  <si>
    <t>5904025110</t>
  </si>
  <si>
    <t>Ořez větví místně ručně kontinuálně strojně v šíři 3 metry od osy koleje</t>
  </si>
  <si>
    <t>km</t>
  </si>
  <si>
    <t>1111332586</t>
  </si>
  <si>
    <t>Ořez větví místně ručně kontinuálně strojně v šíři 3 metry od osy koleje.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</si>
  <si>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8</t>
  </si>
  <si>
    <t>5904031010</t>
  </si>
  <si>
    <t>Odstranění smíšené vegetace strojně kolovou nebo kolejovou mechanizací s mulčovacím adaptérem o objemu křovin do 50 %</t>
  </si>
  <si>
    <t>ha</t>
  </si>
  <si>
    <t>342193315</t>
  </si>
  <si>
    <t>Odstranění smíšené vegetace strojně kolovou nebo kolejovou mechanizací s mulčovacím adaptérem o objemu křovin do 50 %. Poznámka: 1. V cenách jsou započteny náklady na odstranění křovin a stromků s průměrem kmene do 10 cm. 2. V cenách nejsou obsaženy náklady na naložení drti na dopravní prostředek, odvoz a uložení na skládku.</t>
  </si>
  <si>
    <t>9</t>
  </si>
  <si>
    <t>5904031020</t>
  </si>
  <si>
    <t>Odstranění smíšené vegetace strojně kolovou nebo kolejovou mechanizací s mulčovacím adaptérem o objemu křovin přes 50 %</t>
  </si>
  <si>
    <t>1275867768</t>
  </si>
  <si>
    <t>Odstranění smíšené vegetace strojně kolovou nebo kolejovou mechanizací s mulčovacím adaptérem o objemu křovin přes 50 %. Poznámka: 1. V cenách jsou započteny náklady na odstranění křovin a stromků s průměrem kmene do 10 cm. 2. V cenách nejsou obsaženy náklady na naložení drti na dopravní prostředek, odvoz a uložení na skládku.</t>
  </si>
  <si>
    <t>10</t>
  </si>
  <si>
    <t>5904035010</t>
  </si>
  <si>
    <t>Kácení stromů se sklonem terénu do 1:2 obvodem kmene od 31 do 63 cm</t>
  </si>
  <si>
    <t>kus</t>
  </si>
  <si>
    <t>725015281</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</si>
  <si>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</si>
  <si>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11</t>
  </si>
  <si>
    <t>5904035020</t>
  </si>
  <si>
    <t>Kácení stromů se sklonem terénu do 1:2 obvodem kmene přes 63 do 80 cm</t>
  </si>
  <si>
    <t>1382969326</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</si>
  <si>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</si>
  <si>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12</t>
  </si>
  <si>
    <t>5904035030</t>
  </si>
  <si>
    <t>Kácení stromů se sklonem terénu do 1:2 obvodem kmene přes 80 do 157 cm</t>
  </si>
  <si>
    <t>-2000617141</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</si>
  <si>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</si>
  <si>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13</t>
  </si>
  <si>
    <t>5904035040</t>
  </si>
  <si>
    <t>Kácení stromů se sklonem terénu do 1:2 obvodem kmene přes 157 do 220 cm</t>
  </si>
  <si>
    <t>-574031822</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</si>
  <si>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</si>
  <si>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14</t>
  </si>
  <si>
    <t>5904035050</t>
  </si>
  <si>
    <t>Kácení stromů se sklonem terénu do 1:2 obvodem kmene přes 220 do 283 cm</t>
  </si>
  <si>
    <t>1560369273</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</si>
  <si>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</si>
  <si>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5904035060</t>
  </si>
  <si>
    <t>Kácení stromů se sklonem terénu do 1:2 obvodem kmene přes 283 cm</t>
  </si>
  <si>
    <t>-1795735131</t>
  </si>
  <si>
    <t>Kácení stromů se sklonem terénu do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</si>
  <si>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16</t>
  </si>
  <si>
    <t>5904035110</t>
  </si>
  <si>
    <t>Kácení stromů se sklonem terénu přes 1:2 obvodem kmene od 31 do 63 cm</t>
  </si>
  <si>
    <t>1902602736</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</si>
  <si>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</si>
  <si>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t>
  </si>
  <si>
    <t>5904035120</t>
  </si>
  <si>
    <t>Kácení stromů se sklonem terénu přes 1:2 obvodem kmene přes 63 do 80 cm</t>
  </si>
  <si>
    <t>-762458522</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</si>
  <si>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</si>
  <si>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18</t>
  </si>
  <si>
    <t>5904035130</t>
  </si>
  <si>
    <t>Kácení stromů se sklonem terénu přes 1:2 obvodem kmene přes 80 do 157 cm</t>
  </si>
  <si>
    <t>-1208389092</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</si>
  <si>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</si>
  <si>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19</t>
  </si>
  <si>
    <t>5904035140</t>
  </si>
  <si>
    <t>Kácení stromů se sklonem terénu přes 1:2 obvodem kmene přes 157 do 220 cm</t>
  </si>
  <si>
    <t>-667412794</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</si>
  <si>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</si>
  <si>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20</t>
  </si>
  <si>
    <t>5904035150</t>
  </si>
  <si>
    <t>Kácení stromů se sklonem terénu přes 1:2 obvodem kmene přes 220 do 283 cm</t>
  </si>
  <si>
    <t>426118764</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</si>
  <si>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</si>
  <si>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5904035160</t>
  </si>
  <si>
    <t>Kácení stromů se sklonem terénu přes 1:2 obvodem kmene přes 283 cm</t>
  </si>
  <si>
    <t>1242083737</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</si>
  <si>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</si>
  <si>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22</t>
  </si>
  <si>
    <t>5904040010</t>
  </si>
  <si>
    <t>Rizikové kácení stromů listnatých se sklonem terénu do 1:2 obvodem kmene od 31 do 63 cm</t>
  </si>
  <si>
    <t>-1788450415</t>
  </si>
  <si>
    <t>Rizikové kácení stromů listnatých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</si>
  <si>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23</t>
  </si>
  <si>
    <t>5904040020</t>
  </si>
  <si>
    <t>Rizikové kácení stromů listnatých se sklonem terénu do 1:2 obvodem kmene přes 63 do 80 cm</t>
  </si>
  <si>
    <t>-785516249</t>
  </si>
  <si>
    <t>Rizikové kácení stromů listnatých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</si>
  <si>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24</t>
  </si>
  <si>
    <t>5904040030</t>
  </si>
  <si>
    <t>Rizikové kácení stromů listnatých se sklonem terénu do 1:2 obvodem kmene přes 80 do 157 cm</t>
  </si>
  <si>
    <t>764299027</t>
  </si>
  <si>
    <t>Rizikové kácení stromů listnatých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</si>
  <si>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25</t>
  </si>
  <si>
    <t>5904040040</t>
  </si>
  <si>
    <t>Rizikové kácení stromů listnatých se sklonem terénu do 1:2 obvodem kmene přes 157 do 220 cm</t>
  </si>
  <si>
    <t>-782705349</t>
  </si>
  <si>
    <t>Rizikové kácení stromů listnatých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</si>
  <si>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26</t>
  </si>
  <si>
    <t>5904040050</t>
  </si>
  <si>
    <t>Rizikové kácení stromů listnatých se sklonem terénu do 1:2 obvodem kmene přes 220 do 283 cm</t>
  </si>
  <si>
    <t>118292762</t>
  </si>
  <si>
    <t>Rizikové kácení stromů listnatých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</si>
  <si>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27</t>
  </si>
  <si>
    <t>5904040060</t>
  </si>
  <si>
    <t>Rizikové kácení stromů listnatých se sklonem terénu do 1:2 obvodem kmene přes 283 cm</t>
  </si>
  <si>
    <t>2023909540</t>
  </si>
  <si>
    <t>Rizikové kácení stromů listnatých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</si>
  <si>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28</t>
  </si>
  <si>
    <t>5904040110</t>
  </si>
  <si>
    <t>Rizikové kácení stromů listnatých se sklonem terénu přes 1:2 obvodem kmene od 31 do 63 cm</t>
  </si>
  <si>
    <t>490125257</t>
  </si>
  <si>
    <t>Rizikové kácení stromů listnatých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</si>
  <si>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29</t>
  </si>
  <si>
    <t>5904040120</t>
  </si>
  <si>
    <t>Rizikové kácení stromů listnatých se sklonem terénu přes 1:2 obvodem kmene přes 63 do 80 cm</t>
  </si>
  <si>
    <t>215028674</t>
  </si>
  <si>
    <t>Rizikové kácení stromů listnatých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</si>
  <si>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30</t>
  </si>
  <si>
    <t>5904040130</t>
  </si>
  <si>
    <t>Rizikové kácení stromů listnatých se sklonem terénu přes 1:2 obvodem kmene přes 80 do 157 cm</t>
  </si>
  <si>
    <t>-1141244553</t>
  </si>
  <si>
    <t>Rizikové kácení stromů listnatých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</si>
  <si>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31</t>
  </si>
  <si>
    <t>5904040140</t>
  </si>
  <si>
    <t>Rizikové kácení stromů listnatých se sklonem terénu přes 1:2 obvodem kmene přes 157 do 220 cm</t>
  </si>
  <si>
    <t>-1390137506</t>
  </si>
  <si>
    <t>Rizikové kácení stromů listnatých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</si>
  <si>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32</t>
  </si>
  <si>
    <t>5904040150</t>
  </si>
  <si>
    <t>Rizikové kácení stromů listnatých se sklonem terénu přes 1:2 obvodem kmene přes 220 do 283 cm</t>
  </si>
  <si>
    <t>1368569276</t>
  </si>
  <si>
    <t>Rizikové kácení stromů listnatých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</si>
  <si>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33</t>
  </si>
  <si>
    <t>5904040160</t>
  </si>
  <si>
    <t>Rizikové kácení stromů listnatých se sklonem terénu přes 1:2 obvodem kmene přes 283 cm</t>
  </si>
  <si>
    <t>537406150</t>
  </si>
  <si>
    <t>Rizikové kácení stromů listnatých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</si>
  <si>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34</t>
  </si>
  <si>
    <t>5904040210</t>
  </si>
  <si>
    <t>Rizikové kácení stromů jehličnatých se sklonem terénu do 1:2 obvodem kmene od 31 do 63 cm</t>
  </si>
  <si>
    <t>-1903954857</t>
  </si>
  <si>
    <t>Rizikové kácení stromů jehličnatých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</si>
  <si>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35</t>
  </si>
  <si>
    <t>5904040220</t>
  </si>
  <si>
    <t>Rizikové kácení stromů jehličnatých se sklonem terénu do 1:2 obvodem kmene přes 63 do 80 cm</t>
  </si>
  <si>
    <t>1492216667</t>
  </si>
  <si>
    <t>Rizikové kácení stromů jehličnatých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</si>
  <si>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36</t>
  </si>
  <si>
    <t>5904040230</t>
  </si>
  <si>
    <t>Rizikové kácení stromů jehličnatých se sklonem terénu do 1:2 obvodem kmene přes 80 do 157 cm</t>
  </si>
  <si>
    <t>-1207276991</t>
  </si>
  <si>
    <t>Rizikové kácení stromů jehličnatých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</si>
  <si>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37</t>
  </si>
  <si>
    <t>5904040240</t>
  </si>
  <si>
    <t>Rizikové kácení stromů jehličnatých se sklonem terénu do 1:2 obvodem kmene přes 157 do 220 cm</t>
  </si>
  <si>
    <t>1011996755</t>
  </si>
  <si>
    <t>Rizikové kácení stromů jehličnatých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</si>
  <si>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38</t>
  </si>
  <si>
    <t>5904040250</t>
  </si>
  <si>
    <t>Rizikové kácení stromů jehličnatých se sklonem terénu do 1:2 obvodem kmene přes 220 do 283 cm</t>
  </si>
  <si>
    <t>1325813549</t>
  </si>
  <si>
    <t>Rizikové kácení stromů jehličnatých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</si>
  <si>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39</t>
  </si>
  <si>
    <t>5904040260</t>
  </si>
  <si>
    <t>Rizikové kácení stromů jehličnatých se sklonem terénu do 1:2 obvodem kmene přes 283 cm</t>
  </si>
  <si>
    <t>-828205022</t>
  </si>
  <si>
    <t>Rizikové kácení stromů jehličnatých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</si>
  <si>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40</t>
  </si>
  <si>
    <t>5904040310</t>
  </si>
  <si>
    <t>Rizikové kácení stromů jehličnatých se sklonem terénu přes 1:2 obvodem kmene od 31 do 63 cm</t>
  </si>
  <si>
    <t>-487730951</t>
  </si>
  <si>
    <t>Rizikové kácení stromů jehličnatých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</si>
  <si>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41</t>
  </si>
  <si>
    <t>5904040320</t>
  </si>
  <si>
    <t>Rizikové kácení stromů jehličnatých se sklonem terénu přes 1:2 obvodem kmene přes 63 do 80 cm</t>
  </si>
  <si>
    <t>-243643203</t>
  </si>
  <si>
    <t>Rizikové kácení stromů jehličnatých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</si>
  <si>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42</t>
  </si>
  <si>
    <t>5904040330</t>
  </si>
  <si>
    <t>Rizikové kácení stromů jehličnatých se sklonem terénu přes 1:2 obvodem kmene přes 80 do 157 cm</t>
  </si>
  <si>
    <t>722585192</t>
  </si>
  <si>
    <t>Rizikové kácení stromů jehličnatých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</si>
  <si>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43</t>
  </si>
  <si>
    <t>5904040340</t>
  </si>
  <si>
    <t>Rizikové kácení stromů jehličnatých se sklonem terénu přes 1:2 obvodem kmene přes 157 do 220 cm</t>
  </si>
  <si>
    <t>-1973794104</t>
  </si>
  <si>
    <t>Rizikové kácení stromů jehličnatých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</si>
  <si>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44</t>
  </si>
  <si>
    <t>5904040350</t>
  </si>
  <si>
    <t>Rizikové kácení stromů jehličnatých se sklonem terénu přes 1:2 obvodem kmene přes 220 do 283 cm</t>
  </si>
  <si>
    <t>-7177598</t>
  </si>
  <si>
    <t>Rizikové kácení stromů jehličnatých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</si>
  <si>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45</t>
  </si>
  <si>
    <t>5904040360</t>
  </si>
  <si>
    <t>Rizikové kácení stromů jehličnatých se sklonem terénu přes 1:2 obvodem kmene přes 283 cm</t>
  </si>
  <si>
    <t>-2017427559</t>
  </si>
  <si>
    <t>Rizikové kácení stromů jehličnatých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</si>
  <si>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46</t>
  </si>
  <si>
    <t>5904045010</t>
  </si>
  <si>
    <t>Odstranění pařezu mechanicky průměru do 10 cm</t>
  </si>
  <si>
    <t>-88333050</t>
  </si>
  <si>
    <t>Odstranění pařezu mechanicky průměru do 10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</si>
  <si>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47</t>
  </si>
  <si>
    <t>5904045020</t>
  </si>
  <si>
    <t>Odstranění pařezu mechanicky průměru přes 10 cm do 30 cm</t>
  </si>
  <si>
    <t>-597233153</t>
  </si>
  <si>
    <t>Odstranění pařezu mechanicky průměru přes 10 cm do 30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</si>
  <si>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48</t>
  </si>
  <si>
    <t>5904045030</t>
  </si>
  <si>
    <t>Odstranění pařezu mechanicky průměru přes 30 cm do 60 cm</t>
  </si>
  <si>
    <t>-791202918</t>
  </si>
  <si>
    <t>Odstranění pařezu mechanicky průměru přes 30 cm do 60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</si>
  <si>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49</t>
  </si>
  <si>
    <t>5904045040</t>
  </si>
  <si>
    <t>Odstranění pařezu mechanicky průměru přes 60 cm do 100 cm</t>
  </si>
  <si>
    <t>921396401</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</si>
  <si>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</si>
  <si>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50</t>
  </si>
  <si>
    <t>5904045050</t>
  </si>
  <si>
    <t>Odstranění pařezu mechanicky průměru přes 100 cm</t>
  </si>
  <si>
    <t>798654628</t>
  </si>
  <si>
    <t>Odstranění pařezu mechanicky průměru přes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</si>
  <si>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51</t>
  </si>
  <si>
    <t>5904065010</t>
  </si>
  <si>
    <t>Výsadba stromů listnatých</t>
  </si>
  <si>
    <t>632647866</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</si>
  <si>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</si>
  <si>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52</t>
  </si>
  <si>
    <t>5904065020</t>
  </si>
  <si>
    <t>Výsadba stromů jehličnatých</t>
  </si>
  <si>
    <t>489270256</t>
  </si>
  <si>
    <t>Výsadba stromů jehličnatých. Poznámka: 1. V cenách jsou započteny náklady na výkop jámy, osazení, zásyp, zajištění ukotvením, ochrana před okusem a vysycháním, úpravu terénu, vodu, hnojivo a opěru. 2. V cenách nejsou obsaženy náklady na dodávku stromů.</t>
  </si>
  <si>
    <t>OST</t>
  </si>
  <si>
    <t>Ostatní</t>
  </si>
  <si>
    <t>53</t>
  </si>
  <si>
    <t>9903100100</t>
  </si>
  <si>
    <t>Přeprava mechanizace na místo prováděných prací o hmotnosti do 12 t přes 50 do 100 km</t>
  </si>
  <si>
    <t>512</t>
  </si>
  <si>
    <t>-839884593</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</si>
  <si>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</si>
  <si>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54</t>
  </si>
  <si>
    <t>9903100200</t>
  </si>
  <si>
    <t>Přeprava mechanizace na místo prováděných prací o hmotnosti do 12 t do 200 km</t>
  </si>
  <si>
    <t>398035756</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</si>
  <si>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</si>
  <si>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55</t>
  </si>
  <si>
    <t>9909000100</t>
  </si>
  <si>
    <t>Poplatek za uložení suti nebo hmot na oficiální skládku</t>
  </si>
  <si>
    <t>t</t>
  </si>
  <si>
    <t>1432382005</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</si>
  <si>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</si>
  <si>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56</t>
  </si>
  <si>
    <t>9902100200</t>
  </si>
  <si>
    <t>Doprava obousměrná (např. dodávek z vlastních zásob zhotovitele nebo objednatele nebo výzisku) mechanizací o nosnosti přes 3,5 t sypanin (kameniva, písku, suti, dlažebních kostek, atd.) do 20 km</t>
  </si>
  <si>
    <t>-1247252000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</si>
  <si>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</si>
  <si>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VON - Údržba vyšší a nižší zeleně v obvodu OŘ 2021-2022</t>
  </si>
  <si>
    <t>VRN - Vedlejší rozpočtové náklady</t>
  </si>
  <si>
    <t>VRN</t>
  </si>
  <si>
    <t>Vedlejší rozpočtové náklady</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</si>
  <si>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</si>
  <si>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</si>
  <si>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</si>
  <si>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991655818</t>
  </si>
  <si>
    <t>024101001</t>
  </si>
  <si>
    <t>Inženýrská činnost střežení pracovní skupiny zaměstnanců</t>
  </si>
  <si>
    <t>1465526415</t>
  </si>
  <si>
    <t>033121001</t>
  </si>
  <si>
    <t>Provozní vlivy Rušení prací železničním provozem širá trať nebo dopravny s kolejovým rozvětvením s počtem vlaků za směnu 8,5 hod. do 25</t>
  </si>
  <si>
    <t>-588693932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</si>
</sst>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25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3" t="s">
        <v>0</v>
      </c>
      <c r="AZ1" s="13" t="s">
        <v>1</v>
      </c>
      <c r="BA1" s="13" t="s">
        <v>2</v>
      </c>
      <c r="BB1" s="13" t="s">
        <v>3</v>
      </c>
      <c r="BT1" s="13" t="s">
        <v>4</v>
      </c>
      <c r="BU1" s="13" t="s">
        <v>4</v>
      </c>
      <c r="BV1" s="13" t="s">
        <v>5</v>
      </c>
    </row>
    <row r="2" spans="1:74" s="1" customFormat="1" ht="36.950000000000003" customHeight="1">
      <c r="AR2" s="246"/>
      <c r="AS2" s="246"/>
      <c r="AT2" s="246"/>
      <c r="AU2" s="246"/>
      <c r="AV2" s="246"/>
      <c r="AW2" s="246"/>
      <c r="AX2" s="246"/>
      <c r="AY2" s="246"/>
      <c r="AZ2" s="246"/>
      <c r="BA2" s="246"/>
      <c r="BB2" s="246"/>
      <c r="BC2" s="246"/>
      <c r="BD2" s="246"/>
      <c r="BE2" s="246"/>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09" t="s">
        <v>14</v>
      </c>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19"/>
      <c r="AQ5" s="19"/>
      <c r="AR5" s="17"/>
      <c r="BE5" s="206" t="s">
        <v>15</v>
      </c>
      <c r="BS5" s="14" t="s">
        <v>6</v>
      </c>
    </row>
    <row r="6" spans="1:74" s="1" customFormat="1" ht="36.950000000000003" customHeight="1">
      <c r="B6" s="18"/>
      <c r="C6" s="19"/>
      <c r="D6" s="25" t="s">
        <v>16</v>
      </c>
      <c r="E6" s="19"/>
      <c r="F6" s="19"/>
      <c r="G6" s="19"/>
      <c r="H6" s="19"/>
      <c r="I6" s="19"/>
      <c r="J6" s="19"/>
      <c r="K6" s="211" t="s">
        <v>17</v>
      </c>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19"/>
      <c r="AQ6" s="19"/>
      <c r="AR6" s="17"/>
      <c r="BE6" s="207"/>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07"/>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t="s">
        <v>23</v>
      </c>
      <c r="AO8" s="19"/>
      <c r="AP8" s="19"/>
      <c r="AQ8" s="19"/>
      <c r="AR8" s="17"/>
      <c r="BE8" s="207"/>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07"/>
      <c r="BS9" s="14" t="s">
        <v>6</v>
      </c>
    </row>
    <row r="10" spans="1:74" s="1" customFormat="1" ht="12" customHeight="1">
      <c r="B10" s="18"/>
      <c r="C10" s="19"/>
      <c r="D10" s="26"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25</v>
      </c>
      <c r="AL10" s="19"/>
      <c r="AM10" s="19"/>
      <c r="AN10" s="24" t="s">
        <v>26</v>
      </c>
      <c r="AO10" s="19"/>
      <c r="AP10" s="19"/>
      <c r="AQ10" s="19"/>
      <c r="AR10" s="17"/>
      <c r="BE10" s="207"/>
      <c r="BS10" s="14" t="s">
        <v>6</v>
      </c>
    </row>
    <row r="11" spans="1:74" s="1" customFormat="1" ht="18.399999999999999"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28</v>
      </c>
      <c r="AL11" s="19"/>
      <c r="AM11" s="19"/>
      <c r="AN11" s="24" t="s">
        <v>29</v>
      </c>
      <c r="AO11" s="19"/>
      <c r="AP11" s="19"/>
      <c r="AQ11" s="19"/>
      <c r="AR11" s="17"/>
      <c r="BE11" s="207"/>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07"/>
      <c r="BS12" s="14" t="s">
        <v>6</v>
      </c>
    </row>
    <row r="13" spans="1:74" s="1" customFormat="1"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25</v>
      </c>
      <c r="AL13" s="19"/>
      <c r="AM13" s="19"/>
      <c r="AN13" s="28" t="s">
        <v>31</v>
      </c>
      <c r="AO13" s="19"/>
      <c r="AP13" s="19"/>
      <c r="AQ13" s="19"/>
      <c r="AR13" s="17"/>
      <c r="BE13" s="207"/>
      <c r="BS13" s="14" t="s">
        <v>6</v>
      </c>
    </row>
    <row r="14" spans="1:74">
      <c r="B14" s="18"/>
      <c r="C14" s="19"/>
      <c r="D14" s="19"/>
      <c r="E14" s="212" t="s">
        <v>31</v>
      </c>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6" t="s">
        <v>28</v>
      </c>
      <c r="AL14" s="19"/>
      <c r="AM14" s="19"/>
      <c r="AN14" s="28" t="s">
        <v>31</v>
      </c>
      <c r="AO14" s="19"/>
      <c r="AP14" s="19"/>
      <c r="AQ14" s="19"/>
      <c r="AR14" s="17"/>
      <c r="BE14" s="207"/>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07"/>
      <c r="BS15" s="14" t="s">
        <v>4</v>
      </c>
    </row>
    <row r="16" spans="1:74" s="1" customFormat="1"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25</v>
      </c>
      <c r="AL16" s="19"/>
      <c r="AM16" s="19"/>
      <c r="AN16" s="24" t="s">
        <v>1</v>
      </c>
      <c r="AO16" s="19"/>
      <c r="AP16" s="19"/>
      <c r="AQ16" s="19"/>
      <c r="AR16" s="17"/>
      <c r="BE16" s="207"/>
      <c r="BS16" s="14" t="s">
        <v>4</v>
      </c>
    </row>
    <row r="17" spans="1:71" s="1" customFormat="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28</v>
      </c>
      <c r="AL17" s="19"/>
      <c r="AM17" s="19"/>
      <c r="AN17" s="24" t="s">
        <v>1</v>
      </c>
      <c r="AO17" s="19"/>
      <c r="AP17" s="19"/>
      <c r="AQ17" s="19"/>
      <c r="AR17" s="17"/>
      <c r="BE17" s="207"/>
      <c r="BS17" s="14" t="s">
        <v>34</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07"/>
      <c r="BS18" s="14" t="s">
        <v>6</v>
      </c>
    </row>
    <row r="19" spans="1:71" s="1" customFormat="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25</v>
      </c>
      <c r="AL19" s="19"/>
      <c r="AM19" s="19"/>
      <c r="AN19" s="24" t="s">
        <v>1</v>
      </c>
      <c r="AO19" s="19"/>
      <c r="AP19" s="19"/>
      <c r="AQ19" s="19"/>
      <c r="AR19" s="17"/>
      <c r="BE19" s="207"/>
      <c r="BS19" s="14" t="s">
        <v>6</v>
      </c>
    </row>
    <row r="20" spans="1:71" s="1" customFormat="1" ht="18.399999999999999"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28</v>
      </c>
      <c r="AL20" s="19"/>
      <c r="AM20" s="19"/>
      <c r="AN20" s="24" t="s">
        <v>1</v>
      </c>
      <c r="AO20" s="19"/>
      <c r="AP20" s="19"/>
      <c r="AQ20" s="19"/>
      <c r="AR20" s="17"/>
      <c r="BE20" s="207"/>
      <c r="BS20" s="14" t="s">
        <v>34</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07"/>
    </row>
    <row r="22" spans="1:71" s="1" customFormat="1" ht="12" customHeight="1">
      <c r="B22" s="18"/>
      <c r="C22" s="19"/>
      <c r="D22" s="26"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07"/>
    </row>
    <row r="23" spans="1:71" s="1" customFormat="1" ht="16.5" customHeight="1">
      <c r="B23" s="18"/>
      <c r="C23" s="19"/>
      <c r="D23" s="19"/>
      <c r="E23" s="214" t="s">
        <v>1</v>
      </c>
      <c r="F23" s="214"/>
      <c r="G23" s="214"/>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19"/>
      <c r="AP23" s="19"/>
      <c r="AQ23" s="19"/>
      <c r="AR23" s="17"/>
      <c r="BE23" s="207"/>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07"/>
    </row>
    <row r="25" spans="1:71" s="1" customFormat="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07"/>
    </row>
    <row r="26" spans="1:71" s="2" customFormat="1" ht="25.9" customHeight="1">
      <c r="A26" s="31"/>
      <c r="B26" s="32"/>
      <c r="C26" s="33"/>
      <c r="D26" s="34" t="s">
        <v>37</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15">
        <f>ROUND(AG94,2)</f>
        <v>0</v>
      </c>
      <c r="AL26" s="216"/>
      <c r="AM26" s="216"/>
      <c r="AN26" s="216"/>
      <c r="AO26" s="216"/>
      <c r="AP26" s="33"/>
      <c r="AQ26" s="33"/>
      <c r="AR26" s="36"/>
      <c r="BE26" s="207"/>
    </row>
    <row r="27" spans="1:71" s="2" customFormat="1" ht="6.95"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07"/>
    </row>
    <row r="28" spans="1:71" s="2" customFormat="1">
      <c r="A28" s="31"/>
      <c r="B28" s="32"/>
      <c r="C28" s="33"/>
      <c r="D28" s="33"/>
      <c r="E28" s="33"/>
      <c r="F28" s="33"/>
      <c r="G28" s="33"/>
      <c r="H28" s="33"/>
      <c r="I28" s="33"/>
      <c r="J28" s="33"/>
      <c r="K28" s="33"/>
      <c r="L28" s="217" t="s">
        <v>38</v>
      </c>
      <c r="M28" s="217"/>
      <c r="N28" s="217"/>
      <c r="O28" s="217"/>
      <c r="P28" s="217"/>
      <c r="Q28" s="33"/>
      <c r="R28" s="33"/>
      <c r="S28" s="33"/>
      <c r="T28" s="33"/>
      <c r="U28" s="33"/>
      <c r="V28" s="33"/>
      <c r="W28" s="217" t="s">
        <v>39</v>
      </c>
      <c r="X28" s="217"/>
      <c r="Y28" s="217"/>
      <c r="Z28" s="217"/>
      <c r="AA28" s="217"/>
      <c r="AB28" s="217"/>
      <c r="AC28" s="217"/>
      <c r="AD28" s="217"/>
      <c r="AE28" s="217"/>
      <c r="AF28" s="33"/>
      <c r="AG28" s="33"/>
      <c r="AH28" s="33"/>
      <c r="AI28" s="33"/>
      <c r="AJ28" s="33"/>
      <c r="AK28" s="217" t="s">
        <v>40</v>
      </c>
      <c r="AL28" s="217"/>
      <c r="AM28" s="217"/>
      <c r="AN28" s="217"/>
      <c r="AO28" s="217"/>
      <c r="AP28" s="33"/>
      <c r="AQ28" s="33"/>
      <c r="AR28" s="36"/>
      <c r="BE28" s="207"/>
    </row>
    <row r="29" spans="1:71" s="3" customFormat="1" ht="14.45" customHeight="1">
      <c r="B29" s="37"/>
      <c r="C29" s="38"/>
      <c r="D29" s="26" t="s">
        <v>41</v>
      </c>
      <c r="E29" s="38"/>
      <c r="F29" s="26" t="s">
        <v>42</v>
      </c>
      <c r="G29" s="38"/>
      <c r="H29" s="38"/>
      <c r="I29" s="38"/>
      <c r="J29" s="38"/>
      <c r="K29" s="38"/>
      <c r="L29" s="220">
        <v>0.21</v>
      </c>
      <c r="M29" s="219"/>
      <c r="N29" s="219"/>
      <c r="O29" s="219"/>
      <c r="P29" s="219"/>
      <c r="Q29" s="38"/>
      <c r="R29" s="38"/>
      <c r="S29" s="38"/>
      <c r="T29" s="38"/>
      <c r="U29" s="38"/>
      <c r="V29" s="38"/>
      <c r="W29" s="218">
        <f>ROUND(AZ94, 2)</f>
        <v>0</v>
      </c>
      <c r="X29" s="219"/>
      <c r="Y29" s="219"/>
      <c r="Z29" s="219"/>
      <c r="AA29" s="219"/>
      <c r="AB29" s="219"/>
      <c r="AC29" s="219"/>
      <c r="AD29" s="219"/>
      <c r="AE29" s="219"/>
      <c r="AF29" s="38"/>
      <c r="AG29" s="38"/>
      <c r="AH29" s="38"/>
      <c r="AI29" s="38"/>
      <c r="AJ29" s="38"/>
      <c r="AK29" s="218">
        <f>ROUND(AV94, 2)</f>
        <v>0</v>
      </c>
      <c r="AL29" s="219"/>
      <c r="AM29" s="219"/>
      <c r="AN29" s="219"/>
      <c r="AO29" s="219"/>
      <c r="AP29" s="38"/>
      <c r="AQ29" s="38"/>
      <c r="AR29" s="39"/>
      <c r="BE29" s="208"/>
    </row>
    <row r="30" spans="1:71" s="3" customFormat="1" ht="14.45" customHeight="1">
      <c r="B30" s="37"/>
      <c r="C30" s="38"/>
      <c r="D30" s="38"/>
      <c r="E30" s="38"/>
      <c r="F30" s="26" t="s">
        <v>43</v>
      </c>
      <c r="G30" s="38"/>
      <c r="H30" s="38"/>
      <c r="I30" s="38"/>
      <c r="J30" s="38"/>
      <c r="K30" s="38"/>
      <c r="L30" s="220">
        <v>0.15</v>
      </c>
      <c r="M30" s="219"/>
      <c r="N30" s="219"/>
      <c r="O30" s="219"/>
      <c r="P30" s="219"/>
      <c r="Q30" s="38"/>
      <c r="R30" s="38"/>
      <c r="S30" s="38"/>
      <c r="T30" s="38"/>
      <c r="U30" s="38"/>
      <c r="V30" s="38"/>
      <c r="W30" s="218">
        <f>ROUND(BA94, 2)</f>
        <v>0</v>
      </c>
      <c r="X30" s="219"/>
      <c r="Y30" s="219"/>
      <c r="Z30" s="219"/>
      <c r="AA30" s="219"/>
      <c r="AB30" s="219"/>
      <c r="AC30" s="219"/>
      <c r="AD30" s="219"/>
      <c r="AE30" s="219"/>
      <c r="AF30" s="38"/>
      <c r="AG30" s="38"/>
      <c r="AH30" s="38"/>
      <c r="AI30" s="38"/>
      <c r="AJ30" s="38"/>
      <c r="AK30" s="218">
        <f>ROUND(AW94, 2)</f>
        <v>0</v>
      </c>
      <c r="AL30" s="219"/>
      <c r="AM30" s="219"/>
      <c r="AN30" s="219"/>
      <c r="AO30" s="219"/>
      <c r="AP30" s="38"/>
      <c r="AQ30" s="38"/>
      <c r="AR30" s="39"/>
      <c r="BE30" s="208"/>
    </row>
    <row r="31" spans="1:71" s="3" customFormat="1" ht="14.45" hidden="1" customHeight="1">
      <c r="B31" s="37"/>
      <c r="C31" s="38"/>
      <c r="D31" s="38"/>
      <c r="E31" s="38"/>
      <c r="F31" s="26" t="s">
        <v>44</v>
      </c>
      <c r="G31" s="38"/>
      <c r="H31" s="38"/>
      <c r="I31" s="38"/>
      <c r="J31" s="38"/>
      <c r="K31" s="38"/>
      <c r="L31" s="220">
        <v>0.21</v>
      </c>
      <c r="M31" s="219"/>
      <c r="N31" s="219"/>
      <c r="O31" s="219"/>
      <c r="P31" s="219"/>
      <c r="Q31" s="38"/>
      <c r="R31" s="38"/>
      <c r="S31" s="38"/>
      <c r="T31" s="38"/>
      <c r="U31" s="38"/>
      <c r="V31" s="38"/>
      <c r="W31" s="218">
        <f>ROUND(BB94, 2)</f>
        <v>0</v>
      </c>
      <c r="X31" s="219"/>
      <c r="Y31" s="219"/>
      <c r="Z31" s="219"/>
      <c r="AA31" s="219"/>
      <c r="AB31" s="219"/>
      <c r="AC31" s="219"/>
      <c r="AD31" s="219"/>
      <c r="AE31" s="219"/>
      <c r="AF31" s="38"/>
      <c r="AG31" s="38"/>
      <c r="AH31" s="38"/>
      <c r="AI31" s="38"/>
      <c r="AJ31" s="38"/>
      <c r="AK31" s="218">
        <v>0</v>
      </c>
      <c r="AL31" s="219"/>
      <c r="AM31" s="219"/>
      <c r="AN31" s="219"/>
      <c r="AO31" s="219"/>
      <c r="AP31" s="38"/>
      <c r="AQ31" s="38"/>
      <c r="AR31" s="39"/>
      <c r="BE31" s="208"/>
    </row>
    <row r="32" spans="1:71" s="3" customFormat="1" ht="14.45" hidden="1" customHeight="1">
      <c r="B32" s="37"/>
      <c r="C32" s="38"/>
      <c r="D32" s="38"/>
      <c r="E32" s="38"/>
      <c r="F32" s="26" t="s">
        <v>45</v>
      </c>
      <c r="G32" s="38"/>
      <c r="H32" s="38"/>
      <c r="I32" s="38"/>
      <c r="J32" s="38"/>
      <c r="K32" s="38"/>
      <c r="L32" s="220">
        <v>0.15</v>
      </c>
      <c r="M32" s="219"/>
      <c r="N32" s="219"/>
      <c r="O32" s="219"/>
      <c r="P32" s="219"/>
      <c r="Q32" s="38"/>
      <c r="R32" s="38"/>
      <c r="S32" s="38"/>
      <c r="T32" s="38"/>
      <c r="U32" s="38"/>
      <c r="V32" s="38"/>
      <c r="W32" s="218">
        <f>ROUND(BC94, 2)</f>
        <v>0</v>
      </c>
      <c r="X32" s="219"/>
      <c r="Y32" s="219"/>
      <c r="Z32" s="219"/>
      <c r="AA32" s="219"/>
      <c r="AB32" s="219"/>
      <c r="AC32" s="219"/>
      <c r="AD32" s="219"/>
      <c r="AE32" s="219"/>
      <c r="AF32" s="38"/>
      <c r="AG32" s="38"/>
      <c r="AH32" s="38"/>
      <c r="AI32" s="38"/>
      <c r="AJ32" s="38"/>
      <c r="AK32" s="218">
        <v>0</v>
      </c>
      <c r="AL32" s="219"/>
      <c r="AM32" s="219"/>
      <c r="AN32" s="219"/>
      <c r="AO32" s="219"/>
      <c r="AP32" s="38"/>
      <c r="AQ32" s="38"/>
      <c r="AR32" s="39"/>
      <c r="BE32" s="208"/>
    </row>
    <row r="33" spans="1:57" s="3" customFormat="1" ht="14.45" hidden="1" customHeight="1">
      <c r="B33" s="37"/>
      <c r="C33" s="38"/>
      <c r="D33" s="38"/>
      <c r="E33" s="38"/>
      <c r="F33" s="26" t="s">
        <v>46</v>
      </c>
      <c r="G33" s="38"/>
      <c r="H33" s="38"/>
      <c r="I33" s="38"/>
      <c r="J33" s="38"/>
      <c r="K33" s="38"/>
      <c r="L33" s="220">
        <v>0</v>
      </c>
      <c r="M33" s="219"/>
      <c r="N33" s="219"/>
      <c r="O33" s="219"/>
      <c r="P33" s="219"/>
      <c r="Q33" s="38"/>
      <c r="R33" s="38"/>
      <c r="S33" s="38"/>
      <c r="T33" s="38"/>
      <c r="U33" s="38"/>
      <c r="V33" s="38"/>
      <c r="W33" s="218">
        <f>ROUND(BD94, 2)</f>
        <v>0</v>
      </c>
      <c r="X33" s="219"/>
      <c r="Y33" s="219"/>
      <c r="Z33" s="219"/>
      <c r="AA33" s="219"/>
      <c r="AB33" s="219"/>
      <c r="AC33" s="219"/>
      <c r="AD33" s="219"/>
      <c r="AE33" s="219"/>
      <c r="AF33" s="38"/>
      <c r="AG33" s="38"/>
      <c r="AH33" s="38"/>
      <c r="AI33" s="38"/>
      <c r="AJ33" s="38"/>
      <c r="AK33" s="218">
        <v>0</v>
      </c>
      <c r="AL33" s="219"/>
      <c r="AM33" s="219"/>
      <c r="AN33" s="219"/>
      <c r="AO33" s="219"/>
      <c r="AP33" s="38"/>
      <c r="AQ33" s="38"/>
      <c r="AR33" s="39"/>
      <c r="BE33" s="208"/>
    </row>
    <row r="34" spans="1:57" s="2" customFormat="1" ht="6.95"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07"/>
    </row>
    <row r="35" spans="1:57" s="2" customFormat="1" ht="25.9" customHeight="1">
      <c r="A35" s="31"/>
      <c r="B35" s="32"/>
      <c r="C35" s="40"/>
      <c r="D35" s="41" t="s">
        <v>47</v>
      </c>
      <c r="E35" s="42"/>
      <c r="F35" s="42"/>
      <c r="G35" s="42"/>
      <c r="H35" s="42"/>
      <c r="I35" s="42"/>
      <c r="J35" s="42"/>
      <c r="K35" s="42"/>
      <c r="L35" s="42"/>
      <c r="M35" s="42"/>
      <c r="N35" s="42"/>
      <c r="O35" s="42"/>
      <c r="P35" s="42"/>
      <c r="Q35" s="42"/>
      <c r="R35" s="42"/>
      <c r="S35" s="42"/>
      <c r="T35" s="43" t="s">
        <v>48</v>
      </c>
      <c r="U35" s="42"/>
      <c r="V35" s="42"/>
      <c r="W35" s="42"/>
      <c r="X35" s="221" t="s">
        <v>49</v>
      </c>
      <c r="Y35" s="222"/>
      <c r="Z35" s="222"/>
      <c r="AA35" s="222"/>
      <c r="AB35" s="222"/>
      <c r="AC35" s="42"/>
      <c r="AD35" s="42"/>
      <c r="AE35" s="42"/>
      <c r="AF35" s="42"/>
      <c r="AG35" s="42"/>
      <c r="AH35" s="42"/>
      <c r="AI35" s="42"/>
      <c r="AJ35" s="42"/>
      <c r="AK35" s="223">
        <f>SUM(AK26:AK33)</f>
        <v>0</v>
      </c>
      <c r="AL35" s="222"/>
      <c r="AM35" s="222"/>
      <c r="AN35" s="222"/>
      <c r="AO35" s="224"/>
      <c r="AP35" s="40"/>
      <c r="AQ35" s="40"/>
      <c r="AR35" s="36"/>
      <c r="BE35" s="31"/>
    </row>
    <row r="36" spans="1:57" s="2" customFormat="1" ht="6.95"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5"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5"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5"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5"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5"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5"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5"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5"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5"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5"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5"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5"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5" customHeight="1">
      <c r="B49" s="44"/>
      <c r="C49" s="45"/>
      <c r="D49" s="46" t="s">
        <v>50</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51</v>
      </c>
      <c r="AI49" s="47"/>
      <c r="AJ49" s="47"/>
      <c r="AK49" s="47"/>
      <c r="AL49" s="47"/>
      <c r="AM49" s="47"/>
      <c r="AN49" s="47"/>
      <c r="AO49" s="47"/>
      <c r="AP49" s="45"/>
      <c r="AQ49" s="45"/>
      <c r="AR49" s="48"/>
    </row>
    <row r="50" spans="1:57" ht="11.25">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ht="11.25">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ht="11.25">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ht="11.25">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ht="11.25">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ht="11.2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ht="11.25">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ht="11.25">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ht="11.25">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ht="11.25">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c r="A60" s="31"/>
      <c r="B60" s="32"/>
      <c r="C60" s="33"/>
      <c r="D60" s="49" t="s">
        <v>52</v>
      </c>
      <c r="E60" s="35"/>
      <c r="F60" s="35"/>
      <c r="G60" s="35"/>
      <c r="H60" s="35"/>
      <c r="I60" s="35"/>
      <c r="J60" s="35"/>
      <c r="K60" s="35"/>
      <c r="L60" s="35"/>
      <c r="M60" s="35"/>
      <c r="N60" s="35"/>
      <c r="O60" s="35"/>
      <c r="P60" s="35"/>
      <c r="Q60" s="35"/>
      <c r="R60" s="35"/>
      <c r="S60" s="35"/>
      <c r="T60" s="35"/>
      <c r="U60" s="35"/>
      <c r="V60" s="49" t="s">
        <v>53</v>
      </c>
      <c r="W60" s="35"/>
      <c r="X60" s="35"/>
      <c r="Y60" s="35"/>
      <c r="Z60" s="35"/>
      <c r="AA60" s="35"/>
      <c r="AB60" s="35"/>
      <c r="AC60" s="35"/>
      <c r="AD60" s="35"/>
      <c r="AE60" s="35"/>
      <c r="AF60" s="35"/>
      <c r="AG60" s="35"/>
      <c r="AH60" s="49" t="s">
        <v>52</v>
      </c>
      <c r="AI60" s="35"/>
      <c r="AJ60" s="35"/>
      <c r="AK60" s="35"/>
      <c r="AL60" s="35"/>
      <c r="AM60" s="49" t="s">
        <v>53</v>
      </c>
      <c r="AN60" s="35"/>
      <c r="AO60" s="35"/>
      <c r="AP60" s="33"/>
      <c r="AQ60" s="33"/>
      <c r="AR60" s="36"/>
      <c r="BE60" s="31"/>
    </row>
    <row r="61" spans="1:57" ht="11.25">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ht="11.25">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ht="11.25">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c r="A64" s="31"/>
      <c r="B64" s="32"/>
      <c r="C64" s="33"/>
      <c r="D64" s="46" t="s">
        <v>54</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55</v>
      </c>
      <c r="AI64" s="50"/>
      <c r="AJ64" s="50"/>
      <c r="AK64" s="50"/>
      <c r="AL64" s="50"/>
      <c r="AM64" s="50"/>
      <c r="AN64" s="50"/>
      <c r="AO64" s="50"/>
      <c r="AP64" s="33"/>
      <c r="AQ64" s="33"/>
      <c r="AR64" s="36"/>
      <c r="BE64" s="31"/>
    </row>
    <row r="65" spans="1:57" ht="11.2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ht="11.25">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ht="11.25">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ht="11.25">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ht="11.25">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ht="11.25">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ht="11.25">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ht="11.25">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ht="11.25">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ht="11.25">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c r="A75" s="31"/>
      <c r="B75" s="32"/>
      <c r="C75" s="33"/>
      <c r="D75" s="49" t="s">
        <v>52</v>
      </c>
      <c r="E75" s="35"/>
      <c r="F75" s="35"/>
      <c r="G75" s="35"/>
      <c r="H75" s="35"/>
      <c r="I75" s="35"/>
      <c r="J75" s="35"/>
      <c r="K75" s="35"/>
      <c r="L75" s="35"/>
      <c r="M75" s="35"/>
      <c r="N75" s="35"/>
      <c r="O75" s="35"/>
      <c r="P75" s="35"/>
      <c r="Q75" s="35"/>
      <c r="R75" s="35"/>
      <c r="S75" s="35"/>
      <c r="T75" s="35"/>
      <c r="U75" s="35"/>
      <c r="V75" s="49" t="s">
        <v>53</v>
      </c>
      <c r="W75" s="35"/>
      <c r="X75" s="35"/>
      <c r="Y75" s="35"/>
      <c r="Z75" s="35"/>
      <c r="AA75" s="35"/>
      <c r="AB75" s="35"/>
      <c r="AC75" s="35"/>
      <c r="AD75" s="35"/>
      <c r="AE75" s="35"/>
      <c r="AF75" s="35"/>
      <c r="AG75" s="35"/>
      <c r="AH75" s="49" t="s">
        <v>52</v>
      </c>
      <c r="AI75" s="35"/>
      <c r="AJ75" s="35"/>
      <c r="AK75" s="35"/>
      <c r="AL75" s="35"/>
      <c r="AM75" s="49" t="s">
        <v>53</v>
      </c>
      <c r="AN75" s="35"/>
      <c r="AO75" s="35"/>
      <c r="AP75" s="33"/>
      <c r="AQ75" s="33"/>
      <c r="AR75" s="36"/>
      <c r="BE75" s="31"/>
    </row>
    <row r="76" spans="1:57" s="2" customFormat="1" ht="11.25">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6.95"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6.95"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4.95" customHeight="1">
      <c r="A82" s="31"/>
      <c r="B82" s="32"/>
      <c r="C82" s="20" t="s">
        <v>56</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6.95"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63521104</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6.950000000000003" customHeight="1">
      <c r="B85" s="58"/>
      <c r="C85" s="59" t="s">
        <v>16</v>
      </c>
      <c r="D85" s="60"/>
      <c r="E85" s="60"/>
      <c r="F85" s="60"/>
      <c r="G85" s="60"/>
      <c r="H85" s="60"/>
      <c r="I85" s="60"/>
      <c r="J85" s="60"/>
      <c r="K85" s="60"/>
      <c r="L85" s="225" t="str">
        <f>K6</f>
        <v>Údržba vyšší a nižší zeleně v obvodu OŘ 2021-2022</v>
      </c>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60"/>
      <c r="AQ85" s="60"/>
      <c r="AR85" s="61"/>
    </row>
    <row r="86" spans="1:91" s="2" customFormat="1" ht="6.95"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OŘ Ostrava</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27" t="str">
        <f>IF(AN8= "","",AN8)</f>
        <v>8. 9. 2021</v>
      </c>
      <c r="AN87" s="227"/>
      <c r="AO87" s="33"/>
      <c r="AP87" s="33"/>
      <c r="AQ87" s="33"/>
      <c r="AR87" s="36"/>
      <c r="BE87" s="31"/>
    </row>
    <row r="88" spans="1:91" s="2" customFormat="1" ht="6.95"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2" customHeight="1">
      <c r="A89" s="31"/>
      <c r="B89" s="32"/>
      <c r="C89" s="26" t="s">
        <v>24</v>
      </c>
      <c r="D89" s="33"/>
      <c r="E89" s="33"/>
      <c r="F89" s="33"/>
      <c r="G89" s="33"/>
      <c r="H89" s="33"/>
      <c r="I89" s="33"/>
      <c r="J89" s="33"/>
      <c r="K89" s="33"/>
      <c r="L89" s="56" t="str">
        <f>IF(E11= "","",E11)</f>
        <v>Správa železnic, státní organizace, OŘ Ostrava</v>
      </c>
      <c r="M89" s="33"/>
      <c r="N89" s="33"/>
      <c r="O89" s="33"/>
      <c r="P89" s="33"/>
      <c r="Q89" s="33"/>
      <c r="R89" s="33"/>
      <c r="S89" s="33"/>
      <c r="T89" s="33"/>
      <c r="U89" s="33"/>
      <c r="V89" s="33"/>
      <c r="W89" s="33"/>
      <c r="X89" s="33"/>
      <c r="Y89" s="33"/>
      <c r="Z89" s="33"/>
      <c r="AA89" s="33"/>
      <c r="AB89" s="33"/>
      <c r="AC89" s="33"/>
      <c r="AD89" s="33"/>
      <c r="AE89" s="33"/>
      <c r="AF89" s="33"/>
      <c r="AG89" s="33"/>
      <c r="AH89" s="33"/>
      <c r="AI89" s="26" t="s">
        <v>32</v>
      </c>
      <c r="AJ89" s="33"/>
      <c r="AK89" s="33"/>
      <c r="AL89" s="33"/>
      <c r="AM89" s="228" t="str">
        <f>IF(E17="","",E17)</f>
        <v xml:space="preserve"> </v>
      </c>
      <c r="AN89" s="229"/>
      <c r="AO89" s="229"/>
      <c r="AP89" s="229"/>
      <c r="AQ89" s="33"/>
      <c r="AR89" s="36"/>
      <c r="AS89" s="230" t="s">
        <v>57</v>
      </c>
      <c r="AT89" s="231"/>
      <c r="AU89" s="64"/>
      <c r="AV89" s="64"/>
      <c r="AW89" s="64"/>
      <c r="AX89" s="64"/>
      <c r="AY89" s="64"/>
      <c r="AZ89" s="64"/>
      <c r="BA89" s="64"/>
      <c r="BB89" s="64"/>
      <c r="BC89" s="64"/>
      <c r="BD89" s="65"/>
      <c r="BE89" s="31"/>
    </row>
    <row r="90" spans="1:91" s="2" customFormat="1" ht="15.2" customHeight="1">
      <c r="A90" s="31"/>
      <c r="B90" s="32"/>
      <c r="C90" s="26" t="s">
        <v>30</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35</v>
      </c>
      <c r="AJ90" s="33"/>
      <c r="AK90" s="33"/>
      <c r="AL90" s="33"/>
      <c r="AM90" s="228" t="str">
        <f>IF(E20="","",E20)</f>
        <v xml:space="preserve"> </v>
      </c>
      <c r="AN90" s="229"/>
      <c r="AO90" s="229"/>
      <c r="AP90" s="229"/>
      <c r="AQ90" s="33"/>
      <c r="AR90" s="36"/>
      <c r="AS90" s="232"/>
      <c r="AT90" s="233"/>
      <c r="AU90" s="66"/>
      <c r="AV90" s="66"/>
      <c r="AW90" s="66"/>
      <c r="AX90" s="66"/>
      <c r="AY90" s="66"/>
      <c r="AZ90" s="66"/>
      <c r="BA90" s="66"/>
      <c r="BB90" s="66"/>
      <c r="BC90" s="66"/>
      <c r="BD90" s="67"/>
      <c r="BE90" s="31"/>
    </row>
    <row r="91" spans="1:91" s="2" customFormat="1" ht="10.9"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34"/>
      <c r="AT91" s="235"/>
      <c r="AU91" s="68"/>
      <c r="AV91" s="68"/>
      <c r="AW91" s="68"/>
      <c r="AX91" s="68"/>
      <c r="AY91" s="68"/>
      <c r="AZ91" s="68"/>
      <c r="BA91" s="68"/>
      <c r="BB91" s="68"/>
      <c r="BC91" s="68"/>
      <c r="BD91" s="69"/>
      <c r="BE91" s="31"/>
    </row>
    <row r="92" spans="1:91" s="2" customFormat="1" ht="29.25" customHeight="1">
      <c r="A92" s="31"/>
      <c r="B92" s="32"/>
      <c r="C92" s="236" t="s">
        <v>58</v>
      </c>
      <c r="D92" s="237"/>
      <c r="E92" s="237"/>
      <c r="F92" s="237"/>
      <c r="G92" s="237"/>
      <c r="H92" s="70"/>
      <c r="I92" s="238" t="s">
        <v>59</v>
      </c>
      <c r="J92" s="237"/>
      <c r="K92" s="237"/>
      <c r="L92" s="237"/>
      <c r="M92" s="237"/>
      <c r="N92" s="237"/>
      <c r="O92" s="237"/>
      <c r="P92" s="237"/>
      <c r="Q92" s="237"/>
      <c r="R92" s="237"/>
      <c r="S92" s="237"/>
      <c r="T92" s="237"/>
      <c r="U92" s="237"/>
      <c r="V92" s="237"/>
      <c r="W92" s="237"/>
      <c r="X92" s="237"/>
      <c r="Y92" s="237"/>
      <c r="Z92" s="237"/>
      <c r="AA92" s="237"/>
      <c r="AB92" s="237"/>
      <c r="AC92" s="237"/>
      <c r="AD92" s="237"/>
      <c r="AE92" s="237"/>
      <c r="AF92" s="237"/>
      <c r="AG92" s="239" t="s">
        <v>60</v>
      </c>
      <c r="AH92" s="237"/>
      <c r="AI92" s="237"/>
      <c r="AJ92" s="237"/>
      <c r="AK92" s="237"/>
      <c r="AL92" s="237"/>
      <c r="AM92" s="237"/>
      <c r="AN92" s="238" t="s">
        <v>61</v>
      </c>
      <c r="AO92" s="237"/>
      <c r="AP92" s="240"/>
      <c r="AQ92" s="71" t="s">
        <v>62</v>
      </c>
      <c r="AR92" s="36"/>
      <c r="AS92" s="72" t="s">
        <v>63</v>
      </c>
      <c r="AT92" s="73" t="s">
        <v>64</v>
      </c>
      <c r="AU92" s="73" t="s">
        <v>65</v>
      </c>
      <c r="AV92" s="73" t="s">
        <v>66</v>
      </c>
      <c r="AW92" s="73" t="s">
        <v>67</v>
      </c>
      <c r="AX92" s="73" t="s">
        <v>68</v>
      </c>
      <c r="AY92" s="73" t="s">
        <v>69</v>
      </c>
      <c r="AZ92" s="73" t="s">
        <v>70</v>
      </c>
      <c r="BA92" s="73" t="s">
        <v>71</v>
      </c>
      <c r="BB92" s="73" t="s">
        <v>72</v>
      </c>
      <c r="BC92" s="73" t="s">
        <v>73</v>
      </c>
      <c r="BD92" s="74" t="s">
        <v>74</v>
      </c>
      <c r="BE92" s="31"/>
    </row>
    <row r="93" spans="1:91" s="2" customFormat="1" ht="10.9"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50000000000003" customHeight="1">
      <c r="B94" s="78"/>
      <c r="C94" s="79" t="s">
        <v>75</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44">
        <f>ROUND(SUM(AG95:AG96),2)</f>
        <v>0</v>
      </c>
      <c r="AH94" s="244"/>
      <c r="AI94" s="244"/>
      <c r="AJ94" s="244"/>
      <c r="AK94" s="244"/>
      <c r="AL94" s="244"/>
      <c r="AM94" s="244"/>
      <c r="AN94" s="245">
        <f>SUM(AG94,AT94)</f>
        <v>0</v>
      </c>
      <c r="AO94" s="245"/>
      <c r="AP94" s="245"/>
      <c r="AQ94" s="82" t="s">
        <v>1</v>
      </c>
      <c r="AR94" s="83"/>
      <c r="AS94" s="84">
        <f>ROUND(SUM(AS95:AS96),2)</f>
        <v>0</v>
      </c>
      <c r="AT94" s="85">
        <f>ROUND(SUM(AV94:AW94),2)</f>
        <v>0</v>
      </c>
      <c r="AU94" s="86">
        <f>ROUND(SUM(AU95:AU96),5)</f>
        <v>0</v>
      </c>
      <c r="AV94" s="85">
        <f>ROUND(AZ94*L29,2)</f>
        <v>0</v>
      </c>
      <c r="AW94" s="85">
        <f>ROUND(BA94*L30,2)</f>
        <v>0</v>
      </c>
      <c r="AX94" s="85">
        <f>ROUND(BB94*L29,2)</f>
        <v>0</v>
      </c>
      <c r="AY94" s="85">
        <f>ROUND(BC94*L30,2)</f>
        <v>0</v>
      </c>
      <c r="AZ94" s="85">
        <f>ROUND(SUM(AZ95:AZ96),2)</f>
        <v>0</v>
      </c>
      <c r="BA94" s="85">
        <f>ROUND(SUM(BA95:BA96),2)</f>
        <v>0</v>
      </c>
      <c r="BB94" s="85">
        <f>ROUND(SUM(BB95:BB96),2)</f>
        <v>0</v>
      </c>
      <c r="BC94" s="85">
        <f>ROUND(SUM(BC95:BC96),2)</f>
        <v>0</v>
      </c>
      <c r="BD94" s="87">
        <f>ROUND(SUM(BD95:BD96),2)</f>
        <v>0</v>
      </c>
      <c r="BS94" s="88" t="s">
        <v>76</v>
      </c>
      <c r="BT94" s="88" t="s">
        <v>77</v>
      </c>
      <c r="BU94" s="89" t="s">
        <v>78</v>
      </c>
      <c r="BV94" s="88" t="s">
        <v>79</v>
      </c>
      <c r="BW94" s="88" t="s">
        <v>5</v>
      </c>
      <c r="BX94" s="88" t="s">
        <v>80</v>
      </c>
      <c r="CL94" s="88" t="s">
        <v>1</v>
      </c>
    </row>
    <row r="95" spans="1:91" s="7" customFormat="1" ht="24.75" customHeight="1">
      <c r="A95" s="90" t="s">
        <v>81</v>
      </c>
      <c r="B95" s="91"/>
      <c r="C95" s="92"/>
      <c r="D95" s="243" t="s">
        <v>82</v>
      </c>
      <c r="E95" s="243"/>
      <c r="F95" s="243"/>
      <c r="G95" s="243"/>
      <c r="H95" s="243"/>
      <c r="I95" s="93"/>
      <c r="J95" s="243" t="s">
        <v>17</v>
      </c>
      <c r="K95" s="243"/>
      <c r="L95" s="243"/>
      <c r="M95" s="243"/>
      <c r="N95" s="243"/>
      <c r="O95" s="243"/>
      <c r="P95" s="243"/>
      <c r="Q95" s="243"/>
      <c r="R95" s="243"/>
      <c r="S95" s="243"/>
      <c r="T95" s="243"/>
      <c r="U95" s="243"/>
      <c r="V95" s="243"/>
      <c r="W95" s="243"/>
      <c r="X95" s="243"/>
      <c r="Y95" s="243"/>
      <c r="Z95" s="243"/>
      <c r="AA95" s="243"/>
      <c r="AB95" s="243"/>
      <c r="AC95" s="243"/>
      <c r="AD95" s="243"/>
      <c r="AE95" s="243"/>
      <c r="AF95" s="243"/>
      <c r="AG95" s="241">
        <f>'ZRN - Údržba vyšší a nižš...'!J30</f>
        <v>0</v>
      </c>
      <c r="AH95" s="242"/>
      <c r="AI95" s="242"/>
      <c r="AJ95" s="242"/>
      <c r="AK95" s="242"/>
      <c r="AL95" s="242"/>
      <c r="AM95" s="242"/>
      <c r="AN95" s="241">
        <f>SUM(AG95,AT95)</f>
        <v>0</v>
      </c>
      <c r="AO95" s="242"/>
      <c r="AP95" s="242"/>
      <c r="AQ95" s="94" t="s">
        <v>83</v>
      </c>
      <c r="AR95" s="95"/>
      <c r="AS95" s="96">
        <v>0</v>
      </c>
      <c r="AT95" s="97">
        <f>ROUND(SUM(AV95:AW95),2)</f>
        <v>0</v>
      </c>
      <c r="AU95" s="98">
        <f>'ZRN - Údržba vyšší a nižš...'!P119</f>
        <v>0</v>
      </c>
      <c r="AV95" s="97">
        <f>'ZRN - Údržba vyšší a nižš...'!J33</f>
        <v>0</v>
      </c>
      <c r="AW95" s="97">
        <f>'ZRN - Údržba vyšší a nižš...'!J34</f>
        <v>0</v>
      </c>
      <c r="AX95" s="97">
        <f>'ZRN - Údržba vyšší a nižš...'!J35</f>
        <v>0</v>
      </c>
      <c r="AY95" s="97">
        <f>'ZRN - Údržba vyšší a nižš...'!J36</f>
        <v>0</v>
      </c>
      <c r="AZ95" s="97">
        <f>'ZRN - Údržba vyšší a nižš...'!F33</f>
        <v>0</v>
      </c>
      <c r="BA95" s="97">
        <f>'ZRN - Údržba vyšší a nižš...'!F34</f>
        <v>0</v>
      </c>
      <c r="BB95" s="97">
        <f>'ZRN - Údržba vyšší a nižš...'!F35</f>
        <v>0</v>
      </c>
      <c r="BC95" s="97">
        <f>'ZRN - Údržba vyšší a nižš...'!F36</f>
        <v>0</v>
      </c>
      <c r="BD95" s="99">
        <f>'ZRN - Údržba vyšší a nižš...'!F37</f>
        <v>0</v>
      </c>
      <c r="BT95" s="100" t="s">
        <v>84</v>
      </c>
      <c r="BV95" s="100" t="s">
        <v>79</v>
      </c>
      <c r="BW95" s="100" t="s">
        <v>85</v>
      </c>
      <c r="BX95" s="100" t="s">
        <v>5</v>
      </c>
      <c r="CL95" s="100" t="s">
        <v>1</v>
      </c>
      <c r="CM95" s="100" t="s">
        <v>86</v>
      </c>
    </row>
    <row r="96" spans="1:91" s="7" customFormat="1" ht="24.75" customHeight="1">
      <c r="A96" s="90" t="s">
        <v>81</v>
      </c>
      <c r="B96" s="91"/>
      <c r="C96" s="92"/>
      <c r="D96" s="243" t="s">
        <v>87</v>
      </c>
      <c r="E96" s="243"/>
      <c r="F96" s="243"/>
      <c r="G96" s="243"/>
      <c r="H96" s="243"/>
      <c r="I96" s="93"/>
      <c r="J96" s="243" t="s">
        <v>17</v>
      </c>
      <c r="K96" s="243"/>
      <c r="L96" s="243"/>
      <c r="M96" s="243"/>
      <c r="N96" s="243"/>
      <c r="O96" s="243"/>
      <c r="P96" s="243"/>
      <c r="Q96" s="243"/>
      <c r="R96" s="243"/>
      <c r="S96" s="243"/>
      <c r="T96" s="243"/>
      <c r="U96" s="243"/>
      <c r="V96" s="243"/>
      <c r="W96" s="243"/>
      <c r="X96" s="243"/>
      <c r="Y96" s="243"/>
      <c r="Z96" s="243"/>
      <c r="AA96" s="243"/>
      <c r="AB96" s="243"/>
      <c r="AC96" s="243"/>
      <c r="AD96" s="243"/>
      <c r="AE96" s="243"/>
      <c r="AF96" s="243"/>
      <c r="AG96" s="241">
        <f>'VON - Údržba vyšší a nižš...'!J30</f>
        <v>0</v>
      </c>
      <c r="AH96" s="242"/>
      <c r="AI96" s="242"/>
      <c r="AJ96" s="242"/>
      <c r="AK96" s="242"/>
      <c r="AL96" s="242"/>
      <c r="AM96" s="242"/>
      <c r="AN96" s="241">
        <f>SUM(AG96,AT96)</f>
        <v>0</v>
      </c>
      <c r="AO96" s="242"/>
      <c r="AP96" s="242"/>
      <c r="AQ96" s="94" t="s">
        <v>83</v>
      </c>
      <c r="AR96" s="95"/>
      <c r="AS96" s="101">
        <v>0</v>
      </c>
      <c r="AT96" s="102">
        <f>ROUND(SUM(AV96:AW96),2)</f>
        <v>0</v>
      </c>
      <c r="AU96" s="103">
        <f>'VON - Údržba vyšší a nižš...'!P117</f>
        <v>0</v>
      </c>
      <c r="AV96" s="102">
        <f>'VON - Údržba vyšší a nižš...'!J33</f>
        <v>0</v>
      </c>
      <c r="AW96" s="102">
        <f>'VON - Údržba vyšší a nižš...'!J34</f>
        <v>0</v>
      </c>
      <c r="AX96" s="102">
        <f>'VON - Údržba vyšší a nižš...'!J35</f>
        <v>0</v>
      </c>
      <c r="AY96" s="102">
        <f>'VON - Údržba vyšší a nižš...'!J36</f>
        <v>0</v>
      </c>
      <c r="AZ96" s="102">
        <f>'VON - Údržba vyšší a nižš...'!F33</f>
        <v>0</v>
      </c>
      <c r="BA96" s="102">
        <f>'VON - Údržba vyšší a nižš...'!F34</f>
        <v>0</v>
      </c>
      <c r="BB96" s="102">
        <f>'VON - Údržba vyšší a nižš...'!F35</f>
        <v>0</v>
      </c>
      <c r="BC96" s="102">
        <f>'VON - Údržba vyšší a nižš...'!F36</f>
        <v>0</v>
      </c>
      <c r="BD96" s="104">
        <f>'VON - Údržba vyšší a nižš...'!F37</f>
        <v>0</v>
      </c>
      <c r="BT96" s="100" t="s">
        <v>84</v>
      </c>
      <c r="BV96" s="100" t="s">
        <v>79</v>
      </c>
      <c r="BW96" s="100" t="s">
        <v>88</v>
      </c>
      <c r="BX96" s="100" t="s">
        <v>5</v>
      </c>
      <c r="CL96" s="100" t="s">
        <v>1</v>
      </c>
      <c r="CM96" s="100" t="s">
        <v>86</v>
      </c>
    </row>
    <row r="97" spans="1:57" s="2" customFormat="1" ht="30" customHeight="1">
      <c r="A97" s="31"/>
      <c r="B97" s="32"/>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6"/>
      <c r="AS97" s="31"/>
      <c r="AT97" s="31"/>
      <c r="AU97" s="31"/>
      <c r="AV97" s="31"/>
      <c r="AW97" s="31"/>
      <c r="AX97" s="31"/>
      <c r="AY97" s="31"/>
      <c r="AZ97" s="31"/>
      <c r="BA97" s="31"/>
      <c r="BB97" s="31"/>
      <c r="BC97" s="31"/>
      <c r="BD97" s="31"/>
      <c r="BE97" s="31"/>
    </row>
    <row r="98" spans="1:57" s="2" customFormat="1" ht="6.95" customHeight="1">
      <c r="A98" s="31"/>
      <c r="B98" s="51"/>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36"/>
      <c r="AS98" s="31"/>
      <c r="AT98" s="31"/>
      <c r="AU98" s="31"/>
      <c r="AV98" s="31"/>
      <c r="AW98" s="31"/>
      <c r="AX98" s="31"/>
      <c r="AY98" s="31"/>
      <c r="AZ98" s="31"/>
      <c r="BA98" s="31"/>
      <c r="BB98" s="31"/>
      <c r="BC98" s="31"/>
      <c r="BD98" s="31"/>
      <c r="BE98" s="31"/>
    </row>
  </sheetData>
  <sheetProtection algorithmName="SHA-512" hashValue="q/zJ30Rru2vYNO5KCo+3TH0GKThorBWicmN1Jvqan95pdMbdiiwt0FkZXjGtdynjA3wrIFVDr6IF4vHRSJoG9g==" saltValue="xjRY1gT8ja5DcUqnpZ4kX9IGqR9HvL/TUZx8G58yfs906ZLQA3ZiYusSfEDs73jwzSjYyW7IDYyzr8s2ap966g=="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ZRN - Údržba vyšší a nižš...'!C2" display="/"/>
    <hyperlink ref="A96" location="'VON - Údržba vyšší a nižš...'!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6"/>
      <c r="M2" s="246"/>
      <c r="N2" s="246"/>
      <c r="O2" s="246"/>
      <c r="P2" s="246"/>
      <c r="Q2" s="246"/>
      <c r="R2" s="246"/>
      <c r="S2" s="246"/>
      <c r="T2" s="246"/>
      <c r="U2" s="246"/>
      <c r="V2" s="246"/>
      <c r="AT2" s="14" t="s">
        <v>85</v>
      </c>
    </row>
    <row r="3" spans="1:46" s="1" customFormat="1" ht="6.95" customHeight="1">
      <c r="B3" s="105"/>
      <c r="C3" s="106"/>
      <c r="D3" s="106"/>
      <c r="E3" s="106"/>
      <c r="F3" s="106"/>
      <c r="G3" s="106"/>
      <c r="H3" s="106"/>
      <c r="I3" s="106"/>
      <c r="J3" s="106"/>
      <c r="K3" s="106"/>
      <c r="L3" s="17"/>
      <c r="AT3" s="14" t="s">
        <v>86</v>
      </c>
    </row>
    <row r="4" spans="1:46" s="1" customFormat="1" ht="24.95" customHeight="1">
      <c r="B4" s="17"/>
      <c r="D4" s="107" t="s">
        <v>89</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247" t="str">
        <f>'Rekapitulace stavby'!K6</f>
        <v>Údržba vyšší a nižší zeleně v obvodu OŘ 2021-2022</v>
      </c>
      <c r="F7" s="248"/>
      <c r="G7" s="248"/>
      <c r="H7" s="248"/>
      <c r="L7" s="17"/>
    </row>
    <row r="8" spans="1:46" s="2" customFormat="1" ht="12" customHeight="1">
      <c r="A8" s="31"/>
      <c r="B8" s="36"/>
      <c r="C8" s="31"/>
      <c r="D8" s="109" t="s">
        <v>90</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49" t="s">
        <v>91</v>
      </c>
      <c r="F9" s="250"/>
      <c r="G9" s="250"/>
      <c r="H9" s="250"/>
      <c r="I9" s="31"/>
      <c r="J9" s="31"/>
      <c r="K9" s="31"/>
      <c r="L9" s="48"/>
      <c r="S9" s="31"/>
      <c r="T9" s="31"/>
      <c r="U9" s="31"/>
      <c r="V9" s="31"/>
      <c r="W9" s="31"/>
      <c r="X9" s="31"/>
      <c r="Y9" s="31"/>
      <c r="Z9" s="31"/>
      <c r="AA9" s="31"/>
      <c r="AB9" s="31"/>
      <c r="AC9" s="31"/>
      <c r="AD9" s="31"/>
      <c r="AE9" s="31"/>
    </row>
    <row r="10" spans="1:46" s="2" customFormat="1" ht="11.25">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8. 9. 2021</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26</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27</v>
      </c>
      <c r="F15" s="31"/>
      <c r="G15" s="31"/>
      <c r="H15" s="31"/>
      <c r="I15" s="109" t="s">
        <v>28</v>
      </c>
      <c r="J15" s="110" t="s">
        <v>29</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30</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51" t="str">
        <f>'Rekapitulace stavby'!E14</f>
        <v>Vyplň údaj</v>
      </c>
      <c r="F18" s="252"/>
      <c r="G18" s="252"/>
      <c r="H18" s="252"/>
      <c r="I18" s="109"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32</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28</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35</v>
      </c>
      <c r="E23" s="31"/>
      <c r="F23" s="31"/>
      <c r="G23" s="31"/>
      <c r="H23" s="31"/>
      <c r="I23" s="109" t="s">
        <v>25</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28</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36</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53" t="s">
        <v>1</v>
      </c>
      <c r="F27" s="253"/>
      <c r="G27" s="253"/>
      <c r="H27" s="253"/>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ROUND(J119,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41</v>
      </c>
      <c r="E33" s="109" t="s">
        <v>42</v>
      </c>
      <c r="F33" s="120">
        <f>ROUND((SUM(BE119:BE234)),  2)</f>
        <v>0</v>
      </c>
      <c r="G33" s="31"/>
      <c r="H33" s="31"/>
      <c r="I33" s="121">
        <v>0.21</v>
      </c>
      <c r="J33" s="120">
        <f>ROUND(((SUM(BE119:BE234))*I33),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43</v>
      </c>
      <c r="F34" s="120">
        <f>ROUND((SUM(BF119:BF234)),  2)</f>
        <v>0</v>
      </c>
      <c r="G34" s="31"/>
      <c r="H34" s="31"/>
      <c r="I34" s="121">
        <v>0.15</v>
      </c>
      <c r="J34" s="120">
        <f>ROUND(((SUM(BF119:BF234))*I34),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44</v>
      </c>
      <c r="F35" s="120">
        <f>ROUND((SUM(BG119:BG234)),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45</v>
      </c>
      <c r="F36" s="120">
        <f>ROUND((SUM(BH119:BH234)),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46</v>
      </c>
      <c r="F37" s="120">
        <f>ROUND((SUM(BI119:BI234)),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50</v>
      </c>
      <c r="E50" s="130"/>
      <c r="F50" s="130"/>
      <c r="G50" s="129" t="s">
        <v>51</v>
      </c>
      <c r="H50" s="130"/>
      <c r="I50" s="130"/>
      <c r="J50" s="130"/>
      <c r="K50" s="130"/>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92</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54" t="str">
        <f>E7</f>
        <v>Údržba vyšší a nižší zeleně v obvodu OŘ 2021-2022</v>
      </c>
      <c r="F85" s="255"/>
      <c r="G85" s="255"/>
      <c r="H85" s="255"/>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90</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25" t="str">
        <f>E9</f>
        <v>ZRN - Údržba vyšší a nižší zeleně v obvodu OŘ 2021-2022</v>
      </c>
      <c r="F87" s="256"/>
      <c r="G87" s="256"/>
      <c r="H87" s="256"/>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OŘ Ostrava</v>
      </c>
      <c r="G89" s="33"/>
      <c r="H89" s="33"/>
      <c r="I89" s="26" t="s">
        <v>22</v>
      </c>
      <c r="J89" s="63" t="str">
        <f>IF(J12="","",J12)</f>
        <v>8. 9. 2021</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24</v>
      </c>
      <c r="D91" s="33"/>
      <c r="E91" s="33"/>
      <c r="F91" s="24" t="str">
        <f>E15</f>
        <v>Správa železnic, státní organizace, OŘ Ostrava</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30</v>
      </c>
      <c r="D92" s="33"/>
      <c r="E92" s="33"/>
      <c r="F92" s="24" t="str">
        <f>IF(E18="","",E18)</f>
        <v>Vyplň údaj</v>
      </c>
      <c r="G92" s="33"/>
      <c r="H92" s="33"/>
      <c r="I92" s="26" t="s">
        <v>35</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93</v>
      </c>
      <c r="D94" s="141"/>
      <c r="E94" s="141"/>
      <c r="F94" s="141"/>
      <c r="G94" s="141"/>
      <c r="H94" s="141"/>
      <c r="I94" s="141"/>
      <c r="J94" s="142" t="s">
        <v>94</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95</v>
      </c>
      <c r="D96" s="33"/>
      <c r="E96" s="33"/>
      <c r="F96" s="33"/>
      <c r="G96" s="33"/>
      <c r="H96" s="33"/>
      <c r="I96" s="33"/>
      <c r="J96" s="81">
        <f>J119</f>
        <v>0</v>
      </c>
      <c r="K96" s="33"/>
      <c r="L96" s="48"/>
      <c r="S96" s="31"/>
      <c r="T96" s="31"/>
      <c r="U96" s="31"/>
      <c r="V96" s="31"/>
      <c r="W96" s="31"/>
      <c r="X96" s="31"/>
      <c r="Y96" s="31"/>
      <c r="Z96" s="31"/>
      <c r="AA96" s="31"/>
      <c r="AB96" s="31"/>
      <c r="AC96" s="31"/>
      <c r="AD96" s="31"/>
      <c r="AE96" s="31"/>
      <c r="AU96" s="14" t="s">
        <v>96</v>
      </c>
    </row>
    <row r="97" spans="1:31" s="9" customFormat="1" ht="24.95" customHeight="1">
      <c r="B97" s="144"/>
      <c r="C97" s="145"/>
      <c r="D97" s="146" t="s">
        <v>97</v>
      </c>
      <c r="E97" s="147"/>
      <c r="F97" s="147"/>
      <c r="G97" s="147"/>
      <c r="H97" s="147"/>
      <c r="I97" s="147"/>
      <c r="J97" s="148">
        <f>J120</f>
        <v>0</v>
      </c>
      <c r="K97" s="145"/>
      <c r="L97" s="149"/>
    </row>
    <row r="98" spans="1:31" s="10" customFormat="1" ht="19.899999999999999" customHeight="1">
      <c r="B98" s="150"/>
      <c r="C98" s="151"/>
      <c r="D98" s="152" t="s">
        <v>98</v>
      </c>
      <c r="E98" s="153"/>
      <c r="F98" s="153"/>
      <c r="G98" s="153"/>
      <c r="H98" s="153"/>
      <c r="I98" s="153"/>
      <c r="J98" s="154">
        <f>J121</f>
        <v>0</v>
      </c>
      <c r="K98" s="151"/>
      <c r="L98" s="155"/>
    </row>
    <row r="99" spans="1:31" s="9" customFormat="1" ht="24.95" customHeight="1">
      <c r="B99" s="144"/>
      <c r="C99" s="145"/>
      <c r="D99" s="146" t="s">
        <v>99</v>
      </c>
      <c r="E99" s="147"/>
      <c r="F99" s="147"/>
      <c r="G99" s="147"/>
      <c r="H99" s="147"/>
      <c r="I99" s="147"/>
      <c r="J99" s="148">
        <f>J226</f>
        <v>0</v>
      </c>
      <c r="K99" s="145"/>
      <c r="L99" s="149"/>
    </row>
    <row r="100" spans="1:31"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31" s="2" customFormat="1" ht="6.95"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31" s="2" customFormat="1" ht="6.95"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31" s="2" customFormat="1" ht="24.95" customHeight="1">
      <c r="A106" s="31"/>
      <c r="B106" s="32"/>
      <c r="C106" s="20" t="s">
        <v>100</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6.95"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54" t="str">
        <f>E7</f>
        <v>Údržba vyšší a nižší zeleně v obvodu OŘ 2021-2022</v>
      </c>
      <c r="F109" s="255"/>
      <c r="G109" s="255"/>
      <c r="H109" s="255"/>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90</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6.5" customHeight="1">
      <c r="A111" s="31"/>
      <c r="B111" s="32"/>
      <c r="C111" s="33"/>
      <c r="D111" s="33"/>
      <c r="E111" s="225" t="str">
        <f>E9</f>
        <v>ZRN - Údržba vyšší a nižší zeleně v obvodu OŘ 2021-2022</v>
      </c>
      <c r="F111" s="256"/>
      <c r="G111" s="256"/>
      <c r="H111" s="256"/>
      <c r="I111" s="33"/>
      <c r="J111" s="33"/>
      <c r="K111" s="33"/>
      <c r="L111" s="48"/>
      <c r="S111" s="31"/>
      <c r="T111" s="31"/>
      <c r="U111" s="31"/>
      <c r="V111" s="31"/>
      <c r="W111" s="31"/>
      <c r="X111" s="31"/>
      <c r="Y111" s="31"/>
      <c r="Z111" s="31"/>
      <c r="AA111" s="31"/>
      <c r="AB111" s="31"/>
      <c r="AC111" s="31"/>
      <c r="AD111" s="31"/>
      <c r="AE111" s="31"/>
    </row>
    <row r="112" spans="1:31" s="2" customFormat="1" ht="6.95"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20</v>
      </c>
      <c r="D113" s="33"/>
      <c r="E113" s="33"/>
      <c r="F113" s="24" t="str">
        <f>F12</f>
        <v>OŘ Ostrava</v>
      </c>
      <c r="G113" s="33"/>
      <c r="H113" s="33"/>
      <c r="I113" s="26" t="s">
        <v>22</v>
      </c>
      <c r="J113" s="63" t="str">
        <f>IF(J12="","",J12)</f>
        <v>8. 9. 2021</v>
      </c>
      <c r="K113" s="33"/>
      <c r="L113" s="48"/>
      <c r="S113" s="31"/>
      <c r="T113" s="31"/>
      <c r="U113" s="31"/>
      <c r="V113" s="31"/>
      <c r="W113" s="31"/>
      <c r="X113" s="31"/>
      <c r="Y113" s="31"/>
      <c r="Z113" s="31"/>
      <c r="AA113" s="31"/>
      <c r="AB113" s="31"/>
      <c r="AC113" s="31"/>
      <c r="AD113" s="31"/>
      <c r="AE113" s="31"/>
    </row>
    <row r="114" spans="1:65" s="2" customFormat="1" ht="6.9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5.2" customHeight="1">
      <c r="A115" s="31"/>
      <c r="B115" s="32"/>
      <c r="C115" s="26" t="s">
        <v>24</v>
      </c>
      <c r="D115" s="33"/>
      <c r="E115" s="33"/>
      <c r="F115" s="24" t="str">
        <f>E15</f>
        <v>Správa železnic, státní organizace, OŘ Ostrava</v>
      </c>
      <c r="G115" s="33"/>
      <c r="H115" s="33"/>
      <c r="I115" s="26" t="s">
        <v>32</v>
      </c>
      <c r="J115" s="29" t="str">
        <f>E21</f>
        <v xml:space="preserve"> </v>
      </c>
      <c r="K115" s="33"/>
      <c r="L115" s="48"/>
      <c r="S115" s="31"/>
      <c r="T115" s="31"/>
      <c r="U115" s="31"/>
      <c r="V115" s="31"/>
      <c r="W115" s="31"/>
      <c r="X115" s="31"/>
      <c r="Y115" s="31"/>
      <c r="Z115" s="31"/>
      <c r="AA115" s="31"/>
      <c r="AB115" s="31"/>
      <c r="AC115" s="31"/>
      <c r="AD115" s="31"/>
      <c r="AE115" s="31"/>
    </row>
    <row r="116" spans="1:65" s="2" customFormat="1" ht="15.2" customHeight="1">
      <c r="A116" s="31"/>
      <c r="B116" s="32"/>
      <c r="C116" s="26" t="s">
        <v>30</v>
      </c>
      <c r="D116" s="33"/>
      <c r="E116" s="33"/>
      <c r="F116" s="24" t="str">
        <f>IF(E18="","",E18)</f>
        <v>Vyplň údaj</v>
      </c>
      <c r="G116" s="33"/>
      <c r="H116" s="33"/>
      <c r="I116" s="26" t="s">
        <v>35</v>
      </c>
      <c r="J116" s="29" t="str">
        <f>E24</f>
        <v xml:space="preserve"> </v>
      </c>
      <c r="K116" s="33"/>
      <c r="L116" s="48"/>
      <c r="S116" s="31"/>
      <c r="T116" s="31"/>
      <c r="U116" s="31"/>
      <c r="V116" s="31"/>
      <c r="W116" s="31"/>
      <c r="X116" s="31"/>
      <c r="Y116" s="31"/>
      <c r="Z116" s="31"/>
      <c r="AA116" s="31"/>
      <c r="AB116" s="31"/>
      <c r="AC116" s="31"/>
      <c r="AD116" s="31"/>
      <c r="AE116" s="31"/>
    </row>
    <row r="117" spans="1:65" s="2" customFormat="1" ht="10.35"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11" customFormat="1" ht="29.25" customHeight="1">
      <c r="A118" s="156"/>
      <c r="B118" s="157"/>
      <c r="C118" s="158" t="s">
        <v>101</v>
      </c>
      <c r="D118" s="159" t="s">
        <v>62</v>
      </c>
      <c r="E118" s="159" t="s">
        <v>58</v>
      </c>
      <c r="F118" s="159" t="s">
        <v>59</v>
      </c>
      <c r="G118" s="159" t="s">
        <v>102</v>
      </c>
      <c r="H118" s="159" t="s">
        <v>103</v>
      </c>
      <c r="I118" s="159" t="s">
        <v>104</v>
      </c>
      <c r="J118" s="159" t="s">
        <v>94</v>
      </c>
      <c r="K118" s="160" t="s">
        <v>105</v>
      </c>
      <c r="L118" s="161"/>
      <c r="M118" s="72" t="s">
        <v>1</v>
      </c>
      <c r="N118" s="73" t="s">
        <v>41</v>
      </c>
      <c r="O118" s="73" t="s">
        <v>106</v>
      </c>
      <c r="P118" s="73" t="s">
        <v>107</v>
      </c>
      <c r="Q118" s="73" t="s">
        <v>108</v>
      </c>
      <c r="R118" s="73" t="s">
        <v>109</v>
      </c>
      <c r="S118" s="73" t="s">
        <v>110</v>
      </c>
      <c r="T118" s="74" t="s">
        <v>111</v>
      </c>
      <c r="U118" s="156"/>
      <c r="V118" s="156"/>
      <c r="W118" s="156"/>
      <c r="X118" s="156"/>
      <c r="Y118" s="156"/>
      <c r="Z118" s="156"/>
      <c r="AA118" s="156"/>
      <c r="AB118" s="156"/>
      <c r="AC118" s="156"/>
      <c r="AD118" s="156"/>
      <c r="AE118" s="156"/>
    </row>
    <row r="119" spans="1:65" s="2" customFormat="1" ht="22.9" customHeight="1">
      <c r="A119" s="31"/>
      <c r="B119" s="32"/>
      <c r="C119" s="79" t="s">
        <v>112</v>
      </c>
      <c r="D119" s="33"/>
      <c r="E119" s="33"/>
      <c r="F119" s="33"/>
      <c r="G119" s="33"/>
      <c r="H119" s="33"/>
      <c r="I119" s="33"/>
      <c r="J119" s="162">
        <f>BK119</f>
        <v>0</v>
      </c>
      <c r="K119" s="33"/>
      <c r="L119" s="36"/>
      <c r="M119" s="75"/>
      <c r="N119" s="163"/>
      <c r="O119" s="76"/>
      <c r="P119" s="164">
        <f>P120+P226</f>
        <v>0</v>
      </c>
      <c r="Q119" s="76"/>
      <c r="R119" s="164">
        <f>R120+R226</f>
        <v>0</v>
      </c>
      <c r="S119" s="76"/>
      <c r="T119" s="165">
        <f>T120+T226</f>
        <v>0</v>
      </c>
      <c r="U119" s="31"/>
      <c r="V119" s="31"/>
      <c r="W119" s="31"/>
      <c r="X119" s="31"/>
      <c r="Y119" s="31"/>
      <c r="Z119" s="31"/>
      <c r="AA119" s="31"/>
      <c r="AB119" s="31"/>
      <c r="AC119" s="31"/>
      <c r="AD119" s="31"/>
      <c r="AE119" s="31"/>
      <c r="AT119" s="14" t="s">
        <v>76</v>
      </c>
      <c r="AU119" s="14" t="s">
        <v>96</v>
      </c>
      <c r="BK119" s="166">
        <f>BK120+BK226</f>
        <v>0</v>
      </c>
    </row>
    <row r="120" spans="1:65" s="12" customFormat="1" ht="25.9" customHeight="1">
      <c r="B120" s="167"/>
      <c r="C120" s="168"/>
      <c r="D120" s="169" t="s">
        <v>76</v>
      </c>
      <c r="E120" s="170" t="s">
        <v>113</v>
      </c>
      <c r="F120" s="170" t="s">
        <v>114</v>
      </c>
      <c r="G120" s="168"/>
      <c r="H120" s="168"/>
      <c r="I120" s="171"/>
      <c r="J120" s="172">
        <f>BK120</f>
        <v>0</v>
      </c>
      <c r="K120" s="168"/>
      <c r="L120" s="173"/>
      <c r="M120" s="174"/>
      <c r="N120" s="175"/>
      <c r="O120" s="175"/>
      <c r="P120" s="176">
        <f>P121</f>
        <v>0</v>
      </c>
      <c r="Q120" s="175"/>
      <c r="R120" s="176">
        <f>R121</f>
        <v>0</v>
      </c>
      <c r="S120" s="175"/>
      <c r="T120" s="177">
        <f>T121</f>
        <v>0</v>
      </c>
      <c r="AR120" s="178" t="s">
        <v>84</v>
      </c>
      <c r="AT120" s="179" t="s">
        <v>76</v>
      </c>
      <c r="AU120" s="179" t="s">
        <v>77</v>
      </c>
      <c r="AY120" s="178" t="s">
        <v>115</v>
      </c>
      <c r="BK120" s="180">
        <f>BK121</f>
        <v>0</v>
      </c>
    </row>
    <row r="121" spans="1:65" s="12" customFormat="1" ht="22.9" customHeight="1">
      <c r="B121" s="167"/>
      <c r="C121" s="168"/>
      <c r="D121" s="169" t="s">
        <v>76</v>
      </c>
      <c r="E121" s="181" t="s">
        <v>116</v>
      </c>
      <c r="F121" s="181" t="s">
        <v>117</v>
      </c>
      <c r="G121" s="168"/>
      <c r="H121" s="168"/>
      <c r="I121" s="171"/>
      <c r="J121" s="182">
        <f>BK121</f>
        <v>0</v>
      </c>
      <c r="K121" s="168"/>
      <c r="L121" s="173"/>
      <c r="M121" s="174"/>
      <c r="N121" s="175"/>
      <c r="O121" s="175"/>
      <c r="P121" s="176">
        <f>SUM(P122:P225)</f>
        <v>0</v>
      </c>
      <c r="Q121" s="175"/>
      <c r="R121" s="176">
        <f>SUM(R122:R225)</f>
        <v>0</v>
      </c>
      <c r="S121" s="175"/>
      <c r="T121" s="177">
        <f>SUM(T122:T225)</f>
        <v>0</v>
      </c>
      <c r="AR121" s="178" t="s">
        <v>84</v>
      </c>
      <c r="AT121" s="179" t="s">
        <v>76</v>
      </c>
      <c r="AU121" s="179" t="s">
        <v>84</v>
      </c>
      <c r="AY121" s="178" t="s">
        <v>115</v>
      </c>
      <c r="BK121" s="180">
        <f>SUM(BK122:BK225)</f>
        <v>0</v>
      </c>
    </row>
    <row r="122" spans="1:65" s="2" customFormat="1" ht="16.5" customHeight="1">
      <c r="A122" s="31"/>
      <c r="B122" s="32"/>
      <c r="C122" s="183" t="s">
        <v>84</v>
      </c>
      <c r="D122" s="183" t="s">
        <v>118</v>
      </c>
      <c r="E122" s="184" t="s">
        <v>119</v>
      </c>
      <c r="F122" s="185" t="s">
        <v>120</v>
      </c>
      <c r="G122" s="186" t="s">
        <v>121</v>
      </c>
      <c r="H122" s="187">
        <v>37000</v>
      </c>
      <c r="I122" s="188"/>
      <c r="J122" s="189">
        <f>ROUND(I122*H122,2)</f>
        <v>0</v>
      </c>
      <c r="K122" s="185" t="s">
        <v>122</v>
      </c>
      <c r="L122" s="36"/>
      <c r="M122" s="190" t="s">
        <v>1</v>
      </c>
      <c r="N122" s="191" t="s">
        <v>42</v>
      </c>
      <c r="O122" s="68"/>
      <c r="P122" s="192">
        <f>O122*H122</f>
        <v>0</v>
      </c>
      <c r="Q122" s="192">
        <v>0</v>
      </c>
      <c r="R122" s="192">
        <f>Q122*H122</f>
        <v>0</v>
      </c>
      <c r="S122" s="192">
        <v>0</v>
      </c>
      <c r="T122" s="193">
        <f>S122*H122</f>
        <v>0</v>
      </c>
      <c r="U122" s="31"/>
      <c r="V122" s="31"/>
      <c r="W122" s="31"/>
      <c r="X122" s="31"/>
      <c r="Y122" s="31"/>
      <c r="Z122" s="31"/>
      <c r="AA122" s="31"/>
      <c r="AB122" s="31"/>
      <c r="AC122" s="31"/>
      <c r="AD122" s="31"/>
      <c r="AE122" s="31"/>
      <c r="AR122" s="194" t="s">
        <v>123</v>
      </c>
      <c r="AT122" s="194" t="s">
        <v>118</v>
      </c>
      <c r="AU122" s="194" t="s">
        <v>86</v>
      </c>
      <c r="AY122" s="14" t="s">
        <v>115</v>
      </c>
      <c r="BE122" s="195">
        <f>IF(N122="základní",J122,0)</f>
        <v>0</v>
      </c>
      <c r="BF122" s="195">
        <f>IF(N122="snížená",J122,0)</f>
        <v>0</v>
      </c>
      <c r="BG122" s="195">
        <f>IF(N122="zákl. přenesená",J122,0)</f>
        <v>0</v>
      </c>
      <c r="BH122" s="195">
        <f>IF(N122="sníž. přenesená",J122,0)</f>
        <v>0</v>
      </c>
      <c r="BI122" s="195">
        <f>IF(N122="nulová",J122,0)</f>
        <v>0</v>
      </c>
      <c r="BJ122" s="14" t="s">
        <v>84</v>
      </c>
      <c r="BK122" s="195">
        <f>ROUND(I122*H122,2)</f>
        <v>0</v>
      </c>
      <c r="BL122" s="14" t="s">
        <v>123</v>
      </c>
      <c r="BM122" s="194" t="s">
        <v>124</v>
      </c>
    </row>
    <row r="123" spans="1:65" s="2" customFormat="1" ht="29.25">
      <c r="A123" s="31"/>
      <c r="B123" s="32"/>
      <c r="C123" s="33"/>
      <c r="D123" s="196" t="s">
        <v>125</v>
      </c>
      <c r="E123" s="33"/>
      <c r="F123" s="197" t="s">
        <v>126</v>
      </c>
      <c r="G123" s="33"/>
      <c r="H123" s="33"/>
      <c r="I123" s="198"/>
      <c r="J123" s="33"/>
      <c r="K123" s="33"/>
      <c r="L123" s="36"/>
      <c r="M123" s="199"/>
      <c r="N123" s="200"/>
      <c r="O123" s="68"/>
      <c r="P123" s="68"/>
      <c r="Q123" s="68"/>
      <c r="R123" s="68"/>
      <c r="S123" s="68"/>
      <c r="T123" s="69"/>
      <c r="U123" s="31"/>
      <c r="V123" s="31"/>
      <c r="W123" s="31"/>
      <c r="X123" s="31"/>
      <c r="Y123" s="31"/>
      <c r="Z123" s="31"/>
      <c r="AA123" s="31"/>
      <c r="AB123" s="31"/>
      <c r="AC123" s="31"/>
      <c r="AD123" s="31"/>
      <c r="AE123" s="31"/>
      <c r="AT123" s="14" t="s">
        <v>125</v>
      </c>
      <c r="AU123" s="14" t="s">
        <v>86</v>
      </c>
    </row>
    <row r="124" spans="1:65" s="2" customFormat="1" ht="16.5" customHeight="1">
      <c r="A124" s="31"/>
      <c r="B124" s="32"/>
      <c r="C124" s="183" t="s">
        <v>86</v>
      </c>
      <c r="D124" s="183" t="s">
        <v>118</v>
      </c>
      <c r="E124" s="184" t="s">
        <v>127</v>
      </c>
      <c r="F124" s="185" t="s">
        <v>128</v>
      </c>
      <c r="G124" s="186" t="s">
        <v>121</v>
      </c>
      <c r="H124" s="187">
        <v>40000</v>
      </c>
      <c r="I124" s="188"/>
      <c r="J124" s="189">
        <f>ROUND(I124*H124,2)</f>
        <v>0</v>
      </c>
      <c r="K124" s="185" t="s">
        <v>122</v>
      </c>
      <c r="L124" s="36"/>
      <c r="M124" s="190" t="s">
        <v>1</v>
      </c>
      <c r="N124" s="191" t="s">
        <v>42</v>
      </c>
      <c r="O124" s="68"/>
      <c r="P124" s="192">
        <f>O124*H124</f>
        <v>0</v>
      </c>
      <c r="Q124" s="192">
        <v>0</v>
      </c>
      <c r="R124" s="192">
        <f>Q124*H124</f>
        <v>0</v>
      </c>
      <c r="S124" s="192">
        <v>0</v>
      </c>
      <c r="T124" s="193">
        <f>S124*H124</f>
        <v>0</v>
      </c>
      <c r="U124" s="31"/>
      <c r="V124" s="31"/>
      <c r="W124" s="31"/>
      <c r="X124" s="31"/>
      <c r="Y124" s="31"/>
      <c r="Z124" s="31"/>
      <c r="AA124" s="31"/>
      <c r="AB124" s="31"/>
      <c r="AC124" s="31"/>
      <c r="AD124" s="31"/>
      <c r="AE124" s="31"/>
      <c r="AR124" s="194" t="s">
        <v>123</v>
      </c>
      <c r="AT124" s="194" t="s">
        <v>118</v>
      </c>
      <c r="AU124" s="194" t="s">
        <v>86</v>
      </c>
      <c r="AY124" s="14" t="s">
        <v>115</v>
      </c>
      <c r="BE124" s="195">
        <f>IF(N124="základní",J124,0)</f>
        <v>0</v>
      </c>
      <c r="BF124" s="195">
        <f>IF(N124="snížená",J124,0)</f>
        <v>0</v>
      </c>
      <c r="BG124" s="195">
        <f>IF(N124="zákl. přenesená",J124,0)</f>
        <v>0</v>
      </c>
      <c r="BH124" s="195">
        <f>IF(N124="sníž. přenesená",J124,0)</f>
        <v>0</v>
      </c>
      <c r="BI124" s="195">
        <f>IF(N124="nulová",J124,0)</f>
        <v>0</v>
      </c>
      <c r="BJ124" s="14" t="s">
        <v>84</v>
      </c>
      <c r="BK124" s="195">
        <f>ROUND(I124*H124,2)</f>
        <v>0</v>
      </c>
      <c r="BL124" s="14" t="s">
        <v>123</v>
      </c>
      <c r="BM124" s="194" t="s">
        <v>129</v>
      </c>
    </row>
    <row r="125" spans="1:65" s="2" customFormat="1" ht="29.25">
      <c r="A125" s="31"/>
      <c r="B125" s="32"/>
      <c r="C125" s="33"/>
      <c r="D125" s="196" t="s">
        <v>125</v>
      </c>
      <c r="E125" s="33"/>
      <c r="F125" s="197" t="s">
        <v>130</v>
      </c>
      <c r="G125" s="33"/>
      <c r="H125" s="33"/>
      <c r="I125" s="198"/>
      <c r="J125" s="33"/>
      <c r="K125" s="33"/>
      <c r="L125" s="36"/>
      <c r="M125" s="199"/>
      <c r="N125" s="200"/>
      <c r="O125" s="68"/>
      <c r="P125" s="68"/>
      <c r="Q125" s="68"/>
      <c r="R125" s="68"/>
      <c r="S125" s="68"/>
      <c r="T125" s="69"/>
      <c r="U125" s="31"/>
      <c r="V125" s="31"/>
      <c r="W125" s="31"/>
      <c r="X125" s="31"/>
      <c r="Y125" s="31"/>
      <c r="Z125" s="31"/>
      <c r="AA125" s="31"/>
      <c r="AB125" s="31"/>
      <c r="AC125" s="31"/>
      <c r="AD125" s="31"/>
      <c r="AE125" s="31"/>
      <c r="AT125" s="14" t="s">
        <v>125</v>
      </c>
      <c r="AU125" s="14" t="s">
        <v>86</v>
      </c>
    </row>
    <row r="126" spans="1:65" s="2" customFormat="1" ht="16.5" customHeight="1">
      <c r="A126" s="31"/>
      <c r="B126" s="32"/>
      <c r="C126" s="183" t="s">
        <v>131</v>
      </c>
      <c r="D126" s="183" t="s">
        <v>118</v>
      </c>
      <c r="E126" s="184" t="s">
        <v>132</v>
      </c>
      <c r="F126" s="185" t="s">
        <v>133</v>
      </c>
      <c r="G126" s="186" t="s">
        <v>121</v>
      </c>
      <c r="H126" s="187">
        <v>41000</v>
      </c>
      <c r="I126" s="188"/>
      <c r="J126" s="189">
        <f>ROUND(I126*H126,2)</f>
        <v>0</v>
      </c>
      <c r="K126" s="185" t="s">
        <v>122</v>
      </c>
      <c r="L126" s="36"/>
      <c r="M126" s="190" t="s">
        <v>1</v>
      </c>
      <c r="N126" s="191" t="s">
        <v>42</v>
      </c>
      <c r="O126" s="68"/>
      <c r="P126" s="192">
        <f>O126*H126</f>
        <v>0</v>
      </c>
      <c r="Q126" s="192">
        <v>0</v>
      </c>
      <c r="R126" s="192">
        <f>Q126*H126</f>
        <v>0</v>
      </c>
      <c r="S126" s="192">
        <v>0</v>
      </c>
      <c r="T126" s="193">
        <f>S126*H126</f>
        <v>0</v>
      </c>
      <c r="U126" s="31"/>
      <c r="V126" s="31"/>
      <c r="W126" s="31"/>
      <c r="X126" s="31"/>
      <c r="Y126" s="31"/>
      <c r="Z126" s="31"/>
      <c r="AA126" s="31"/>
      <c r="AB126" s="31"/>
      <c r="AC126" s="31"/>
      <c r="AD126" s="31"/>
      <c r="AE126" s="31"/>
      <c r="AR126" s="194" t="s">
        <v>123</v>
      </c>
      <c r="AT126" s="194" t="s">
        <v>118</v>
      </c>
      <c r="AU126" s="194" t="s">
        <v>86</v>
      </c>
      <c r="AY126" s="14" t="s">
        <v>115</v>
      </c>
      <c r="BE126" s="195">
        <f>IF(N126="základní",J126,0)</f>
        <v>0</v>
      </c>
      <c r="BF126" s="195">
        <f>IF(N126="snížená",J126,0)</f>
        <v>0</v>
      </c>
      <c r="BG126" s="195">
        <f>IF(N126="zákl. přenesená",J126,0)</f>
        <v>0</v>
      </c>
      <c r="BH126" s="195">
        <f>IF(N126="sníž. přenesená",J126,0)</f>
        <v>0</v>
      </c>
      <c r="BI126" s="195">
        <f>IF(N126="nulová",J126,0)</f>
        <v>0</v>
      </c>
      <c r="BJ126" s="14" t="s">
        <v>84</v>
      </c>
      <c r="BK126" s="195">
        <f>ROUND(I126*H126,2)</f>
        <v>0</v>
      </c>
      <c r="BL126" s="14" t="s">
        <v>123</v>
      </c>
      <c r="BM126" s="194" t="s">
        <v>134</v>
      </c>
    </row>
    <row r="127" spans="1:65" s="2" customFormat="1" ht="29.25">
      <c r="A127" s="31"/>
      <c r="B127" s="32"/>
      <c r="C127" s="33"/>
      <c r="D127" s="196" t="s">
        <v>125</v>
      </c>
      <c r="E127" s="33"/>
      <c r="F127" s="197" t="s">
        <v>135</v>
      </c>
      <c r="G127" s="33"/>
      <c r="H127" s="33"/>
      <c r="I127" s="198"/>
      <c r="J127" s="33"/>
      <c r="K127" s="33"/>
      <c r="L127" s="36"/>
      <c r="M127" s="199"/>
      <c r="N127" s="200"/>
      <c r="O127" s="68"/>
      <c r="P127" s="68"/>
      <c r="Q127" s="68"/>
      <c r="R127" s="68"/>
      <c r="S127" s="68"/>
      <c r="T127" s="69"/>
      <c r="U127" s="31"/>
      <c r="V127" s="31"/>
      <c r="W127" s="31"/>
      <c r="X127" s="31"/>
      <c r="Y127" s="31"/>
      <c r="Z127" s="31"/>
      <c r="AA127" s="31"/>
      <c r="AB127" s="31"/>
      <c r="AC127" s="31"/>
      <c r="AD127" s="31"/>
      <c r="AE127" s="31"/>
      <c r="AT127" s="14" t="s">
        <v>125</v>
      </c>
      <c r="AU127" s="14" t="s">
        <v>86</v>
      </c>
    </row>
    <row r="128" spans="1:65" s="2" customFormat="1" ht="16.5" customHeight="1">
      <c r="A128" s="31"/>
      <c r="B128" s="32"/>
      <c r="C128" s="183" t="s">
        <v>123</v>
      </c>
      <c r="D128" s="183" t="s">
        <v>118</v>
      </c>
      <c r="E128" s="184" t="s">
        <v>136</v>
      </c>
      <c r="F128" s="185" t="s">
        <v>137</v>
      </c>
      <c r="G128" s="186" t="s">
        <v>121</v>
      </c>
      <c r="H128" s="187">
        <v>45000</v>
      </c>
      <c r="I128" s="188"/>
      <c r="J128" s="189">
        <f>ROUND(I128*H128,2)</f>
        <v>0</v>
      </c>
      <c r="K128" s="185" t="s">
        <v>122</v>
      </c>
      <c r="L128" s="36"/>
      <c r="M128" s="190" t="s">
        <v>1</v>
      </c>
      <c r="N128" s="191" t="s">
        <v>42</v>
      </c>
      <c r="O128" s="68"/>
      <c r="P128" s="192">
        <f>O128*H128</f>
        <v>0</v>
      </c>
      <c r="Q128" s="192">
        <v>0</v>
      </c>
      <c r="R128" s="192">
        <f>Q128*H128</f>
        <v>0</v>
      </c>
      <c r="S128" s="192">
        <v>0</v>
      </c>
      <c r="T128" s="193">
        <f>S128*H128</f>
        <v>0</v>
      </c>
      <c r="U128" s="31"/>
      <c r="V128" s="31"/>
      <c r="W128" s="31"/>
      <c r="X128" s="31"/>
      <c r="Y128" s="31"/>
      <c r="Z128" s="31"/>
      <c r="AA128" s="31"/>
      <c r="AB128" s="31"/>
      <c r="AC128" s="31"/>
      <c r="AD128" s="31"/>
      <c r="AE128" s="31"/>
      <c r="AR128" s="194" t="s">
        <v>123</v>
      </c>
      <c r="AT128" s="194" t="s">
        <v>118</v>
      </c>
      <c r="AU128" s="194" t="s">
        <v>86</v>
      </c>
      <c r="AY128" s="14" t="s">
        <v>115</v>
      </c>
      <c r="BE128" s="195">
        <f>IF(N128="základní",J128,0)</f>
        <v>0</v>
      </c>
      <c r="BF128" s="195">
        <f>IF(N128="snížená",J128,0)</f>
        <v>0</v>
      </c>
      <c r="BG128" s="195">
        <f>IF(N128="zákl. přenesená",J128,0)</f>
        <v>0</v>
      </c>
      <c r="BH128" s="195">
        <f>IF(N128="sníž. přenesená",J128,0)</f>
        <v>0</v>
      </c>
      <c r="BI128" s="195">
        <f>IF(N128="nulová",J128,0)</f>
        <v>0</v>
      </c>
      <c r="BJ128" s="14" t="s">
        <v>84</v>
      </c>
      <c r="BK128" s="195">
        <f>ROUND(I128*H128,2)</f>
        <v>0</v>
      </c>
      <c r="BL128" s="14" t="s">
        <v>123</v>
      </c>
      <c r="BM128" s="194" t="s">
        <v>138</v>
      </c>
    </row>
    <row r="129" spans="1:65" s="2" customFormat="1" ht="29.25">
      <c r="A129" s="31"/>
      <c r="B129" s="32"/>
      <c r="C129" s="33"/>
      <c r="D129" s="196" t="s">
        <v>125</v>
      </c>
      <c r="E129" s="33"/>
      <c r="F129" s="197" t="s">
        <v>139</v>
      </c>
      <c r="G129" s="33"/>
      <c r="H129" s="33"/>
      <c r="I129" s="198"/>
      <c r="J129" s="33"/>
      <c r="K129" s="33"/>
      <c r="L129" s="36"/>
      <c r="M129" s="199"/>
      <c r="N129" s="200"/>
      <c r="O129" s="68"/>
      <c r="P129" s="68"/>
      <c r="Q129" s="68"/>
      <c r="R129" s="68"/>
      <c r="S129" s="68"/>
      <c r="T129" s="69"/>
      <c r="U129" s="31"/>
      <c r="V129" s="31"/>
      <c r="W129" s="31"/>
      <c r="X129" s="31"/>
      <c r="Y129" s="31"/>
      <c r="Z129" s="31"/>
      <c r="AA129" s="31"/>
      <c r="AB129" s="31"/>
      <c r="AC129" s="31"/>
      <c r="AD129" s="31"/>
      <c r="AE129" s="31"/>
      <c r="AT129" s="14" t="s">
        <v>125</v>
      </c>
      <c r="AU129" s="14" t="s">
        <v>86</v>
      </c>
    </row>
    <row r="130" spans="1:65" s="2" customFormat="1" ht="16.5" customHeight="1">
      <c r="A130" s="31"/>
      <c r="B130" s="32"/>
      <c r="C130" s="183" t="s">
        <v>116</v>
      </c>
      <c r="D130" s="183" t="s">
        <v>118</v>
      </c>
      <c r="E130" s="184" t="s">
        <v>140</v>
      </c>
      <c r="F130" s="185" t="s">
        <v>141</v>
      </c>
      <c r="G130" s="186" t="s">
        <v>142</v>
      </c>
      <c r="H130" s="187">
        <v>30</v>
      </c>
      <c r="I130" s="188"/>
      <c r="J130" s="189">
        <f>ROUND(I130*H130,2)</f>
        <v>0</v>
      </c>
      <c r="K130" s="185" t="s">
        <v>122</v>
      </c>
      <c r="L130" s="36"/>
      <c r="M130" s="190" t="s">
        <v>1</v>
      </c>
      <c r="N130" s="191" t="s">
        <v>42</v>
      </c>
      <c r="O130" s="68"/>
      <c r="P130" s="192">
        <f>O130*H130</f>
        <v>0</v>
      </c>
      <c r="Q130" s="192">
        <v>0</v>
      </c>
      <c r="R130" s="192">
        <f>Q130*H130</f>
        <v>0</v>
      </c>
      <c r="S130" s="192">
        <v>0</v>
      </c>
      <c r="T130" s="193">
        <f>S130*H130</f>
        <v>0</v>
      </c>
      <c r="U130" s="31"/>
      <c r="V130" s="31"/>
      <c r="W130" s="31"/>
      <c r="X130" s="31"/>
      <c r="Y130" s="31"/>
      <c r="Z130" s="31"/>
      <c r="AA130" s="31"/>
      <c r="AB130" s="31"/>
      <c r="AC130" s="31"/>
      <c r="AD130" s="31"/>
      <c r="AE130" s="31"/>
      <c r="AR130" s="194" t="s">
        <v>123</v>
      </c>
      <c r="AT130" s="194" t="s">
        <v>118</v>
      </c>
      <c r="AU130" s="194" t="s">
        <v>86</v>
      </c>
      <c r="AY130" s="14" t="s">
        <v>115</v>
      </c>
      <c r="BE130" s="195">
        <f>IF(N130="základní",J130,0)</f>
        <v>0</v>
      </c>
      <c r="BF130" s="195">
        <f>IF(N130="snížená",J130,0)</f>
        <v>0</v>
      </c>
      <c r="BG130" s="195">
        <f>IF(N130="zákl. přenesená",J130,0)</f>
        <v>0</v>
      </c>
      <c r="BH130" s="195">
        <f>IF(N130="sníž. přenesená",J130,0)</f>
        <v>0</v>
      </c>
      <c r="BI130" s="195">
        <f>IF(N130="nulová",J130,0)</f>
        <v>0</v>
      </c>
      <c r="BJ130" s="14" t="s">
        <v>84</v>
      </c>
      <c r="BK130" s="195">
        <f>ROUND(I130*H130,2)</f>
        <v>0</v>
      </c>
      <c r="BL130" s="14" t="s">
        <v>123</v>
      </c>
      <c r="BM130" s="194" t="s">
        <v>143</v>
      </c>
    </row>
    <row r="131" spans="1:65" s="2" customFormat="1" ht="39">
      <c r="A131" s="31"/>
      <c r="B131" s="32"/>
      <c r="C131" s="33"/>
      <c r="D131" s="196" t="s">
        <v>125</v>
      </c>
      <c r="E131" s="33"/>
      <c r="F131" s="197" t="s">
        <v>144</v>
      </c>
      <c r="G131" s="33"/>
      <c r="H131" s="33"/>
      <c r="I131" s="198"/>
      <c r="J131" s="33"/>
      <c r="K131" s="33"/>
      <c r="L131" s="36"/>
      <c r="M131" s="199"/>
      <c r="N131" s="200"/>
      <c r="O131" s="68"/>
      <c r="P131" s="68"/>
      <c r="Q131" s="68"/>
      <c r="R131" s="68"/>
      <c r="S131" s="68"/>
      <c r="T131" s="69"/>
      <c r="U131" s="31"/>
      <c r="V131" s="31"/>
      <c r="W131" s="31"/>
      <c r="X131" s="31"/>
      <c r="Y131" s="31"/>
      <c r="Z131" s="31"/>
      <c r="AA131" s="31"/>
      <c r="AB131" s="31"/>
      <c r="AC131" s="31"/>
      <c r="AD131" s="31"/>
      <c r="AE131" s="31"/>
      <c r="AT131" s="14" t="s">
        <v>125</v>
      </c>
      <c r="AU131" s="14" t="s">
        <v>86</v>
      </c>
    </row>
    <row r="132" spans="1:65" s="2" customFormat="1" ht="16.5" customHeight="1">
      <c r="A132" s="31"/>
      <c r="B132" s="32"/>
      <c r="C132" s="183" t="s">
        <v>145</v>
      </c>
      <c r="D132" s="183" t="s">
        <v>118</v>
      </c>
      <c r="E132" s="184" t="s">
        <v>146</v>
      </c>
      <c r="F132" s="185" t="s">
        <v>147</v>
      </c>
      <c r="G132" s="186" t="s">
        <v>142</v>
      </c>
      <c r="H132" s="187">
        <v>30</v>
      </c>
      <c r="I132" s="188"/>
      <c r="J132" s="189">
        <f>ROUND(I132*H132,2)</f>
        <v>0</v>
      </c>
      <c r="K132" s="185" t="s">
        <v>122</v>
      </c>
      <c r="L132" s="36"/>
      <c r="M132" s="190" t="s">
        <v>1</v>
      </c>
      <c r="N132" s="191" t="s">
        <v>42</v>
      </c>
      <c r="O132" s="68"/>
      <c r="P132" s="192">
        <f>O132*H132</f>
        <v>0</v>
      </c>
      <c r="Q132" s="192">
        <v>0</v>
      </c>
      <c r="R132" s="192">
        <f>Q132*H132</f>
        <v>0</v>
      </c>
      <c r="S132" s="192">
        <v>0</v>
      </c>
      <c r="T132" s="193">
        <f>S132*H132</f>
        <v>0</v>
      </c>
      <c r="U132" s="31"/>
      <c r="V132" s="31"/>
      <c r="W132" s="31"/>
      <c r="X132" s="31"/>
      <c r="Y132" s="31"/>
      <c r="Z132" s="31"/>
      <c r="AA132" s="31"/>
      <c r="AB132" s="31"/>
      <c r="AC132" s="31"/>
      <c r="AD132" s="31"/>
      <c r="AE132" s="31"/>
      <c r="AR132" s="194" t="s">
        <v>123</v>
      </c>
      <c r="AT132" s="194" t="s">
        <v>118</v>
      </c>
      <c r="AU132" s="194" t="s">
        <v>86</v>
      </c>
      <c r="AY132" s="14" t="s">
        <v>115</v>
      </c>
      <c r="BE132" s="195">
        <f>IF(N132="základní",J132,0)</f>
        <v>0</v>
      </c>
      <c r="BF132" s="195">
        <f>IF(N132="snížená",J132,0)</f>
        <v>0</v>
      </c>
      <c r="BG132" s="195">
        <f>IF(N132="zákl. přenesená",J132,0)</f>
        <v>0</v>
      </c>
      <c r="BH132" s="195">
        <f>IF(N132="sníž. přenesená",J132,0)</f>
        <v>0</v>
      </c>
      <c r="BI132" s="195">
        <f>IF(N132="nulová",J132,0)</f>
        <v>0</v>
      </c>
      <c r="BJ132" s="14" t="s">
        <v>84</v>
      </c>
      <c r="BK132" s="195">
        <f>ROUND(I132*H132,2)</f>
        <v>0</v>
      </c>
      <c r="BL132" s="14" t="s">
        <v>123</v>
      </c>
      <c r="BM132" s="194" t="s">
        <v>148</v>
      </c>
    </row>
    <row r="133" spans="1:65" s="2" customFormat="1" ht="39">
      <c r="A133" s="31"/>
      <c r="B133" s="32"/>
      <c r="C133" s="33"/>
      <c r="D133" s="196" t="s">
        <v>125</v>
      </c>
      <c r="E133" s="33"/>
      <c r="F133" s="197" t="s">
        <v>149</v>
      </c>
      <c r="G133" s="33"/>
      <c r="H133" s="33"/>
      <c r="I133" s="198"/>
      <c r="J133" s="33"/>
      <c r="K133" s="33"/>
      <c r="L133" s="36"/>
      <c r="M133" s="199"/>
      <c r="N133" s="200"/>
      <c r="O133" s="68"/>
      <c r="P133" s="68"/>
      <c r="Q133" s="68"/>
      <c r="R133" s="68"/>
      <c r="S133" s="68"/>
      <c r="T133" s="69"/>
      <c r="U133" s="31"/>
      <c r="V133" s="31"/>
      <c r="W133" s="31"/>
      <c r="X133" s="31"/>
      <c r="Y133" s="31"/>
      <c r="Z133" s="31"/>
      <c r="AA133" s="31"/>
      <c r="AB133" s="31"/>
      <c r="AC133" s="31"/>
      <c r="AD133" s="31"/>
      <c r="AE133" s="31"/>
      <c r="AT133" s="14" t="s">
        <v>125</v>
      </c>
      <c r="AU133" s="14" t="s">
        <v>86</v>
      </c>
    </row>
    <row r="134" spans="1:65" s="2" customFormat="1" ht="16.5" customHeight="1">
      <c r="A134" s="31"/>
      <c r="B134" s="32"/>
      <c r="C134" s="183" t="s">
        <v>150</v>
      </c>
      <c r="D134" s="183" t="s">
        <v>118</v>
      </c>
      <c r="E134" s="184" t="s">
        <v>151</v>
      </c>
      <c r="F134" s="185" t="s">
        <v>152</v>
      </c>
      <c r="G134" s="186" t="s">
        <v>153</v>
      </c>
      <c r="H134" s="187">
        <v>5.5</v>
      </c>
      <c r="I134" s="188"/>
      <c r="J134" s="189">
        <f>ROUND(I134*H134,2)</f>
        <v>0</v>
      </c>
      <c r="K134" s="185" t="s">
        <v>122</v>
      </c>
      <c r="L134" s="36"/>
      <c r="M134" s="190" t="s">
        <v>1</v>
      </c>
      <c r="N134" s="191" t="s">
        <v>42</v>
      </c>
      <c r="O134" s="68"/>
      <c r="P134" s="192">
        <f>O134*H134</f>
        <v>0</v>
      </c>
      <c r="Q134" s="192">
        <v>0</v>
      </c>
      <c r="R134" s="192">
        <f>Q134*H134</f>
        <v>0</v>
      </c>
      <c r="S134" s="192">
        <v>0</v>
      </c>
      <c r="T134" s="193">
        <f>S134*H134</f>
        <v>0</v>
      </c>
      <c r="U134" s="31"/>
      <c r="V134" s="31"/>
      <c r="W134" s="31"/>
      <c r="X134" s="31"/>
      <c r="Y134" s="31"/>
      <c r="Z134" s="31"/>
      <c r="AA134" s="31"/>
      <c r="AB134" s="31"/>
      <c r="AC134" s="31"/>
      <c r="AD134" s="31"/>
      <c r="AE134" s="31"/>
      <c r="AR134" s="194" t="s">
        <v>123</v>
      </c>
      <c r="AT134" s="194" t="s">
        <v>118</v>
      </c>
      <c r="AU134" s="194" t="s">
        <v>86</v>
      </c>
      <c r="AY134" s="14" t="s">
        <v>115</v>
      </c>
      <c r="BE134" s="195">
        <f>IF(N134="základní",J134,0)</f>
        <v>0</v>
      </c>
      <c r="BF134" s="195">
        <f>IF(N134="snížená",J134,0)</f>
        <v>0</v>
      </c>
      <c r="BG134" s="195">
        <f>IF(N134="zákl. přenesená",J134,0)</f>
        <v>0</v>
      </c>
      <c r="BH134" s="195">
        <f>IF(N134="sníž. přenesená",J134,0)</f>
        <v>0</v>
      </c>
      <c r="BI134" s="195">
        <f>IF(N134="nulová",J134,0)</f>
        <v>0</v>
      </c>
      <c r="BJ134" s="14" t="s">
        <v>84</v>
      </c>
      <c r="BK134" s="195">
        <f>ROUND(I134*H134,2)</f>
        <v>0</v>
      </c>
      <c r="BL134" s="14" t="s">
        <v>123</v>
      </c>
      <c r="BM134" s="194" t="s">
        <v>154</v>
      </c>
    </row>
    <row r="135" spans="1:65" s="2" customFormat="1" ht="39">
      <c r="A135" s="31"/>
      <c r="B135" s="32"/>
      <c r="C135" s="33"/>
      <c r="D135" s="196" t="s">
        <v>125</v>
      </c>
      <c r="E135" s="33"/>
      <c r="F135" s="197" t="s">
        <v>155</v>
      </c>
      <c r="G135" s="33"/>
      <c r="H135" s="33"/>
      <c r="I135" s="198"/>
      <c r="J135" s="33"/>
      <c r="K135" s="33"/>
      <c r="L135" s="36"/>
      <c r="M135" s="199"/>
      <c r="N135" s="200"/>
      <c r="O135" s="68"/>
      <c r="P135" s="68"/>
      <c r="Q135" s="68"/>
      <c r="R135" s="68"/>
      <c r="S135" s="68"/>
      <c r="T135" s="69"/>
      <c r="U135" s="31"/>
      <c r="V135" s="31"/>
      <c r="W135" s="31"/>
      <c r="X135" s="31"/>
      <c r="Y135" s="31"/>
      <c r="Z135" s="31"/>
      <c r="AA135" s="31"/>
      <c r="AB135" s="31"/>
      <c r="AC135" s="31"/>
      <c r="AD135" s="31"/>
      <c r="AE135" s="31"/>
      <c r="AT135" s="14" t="s">
        <v>125</v>
      </c>
      <c r="AU135" s="14" t="s">
        <v>86</v>
      </c>
    </row>
    <row r="136" spans="1:65" s="2" customFormat="1" ht="24.2" customHeight="1">
      <c r="A136" s="31"/>
      <c r="B136" s="32"/>
      <c r="C136" s="183" t="s">
        <v>156</v>
      </c>
      <c r="D136" s="183" t="s">
        <v>118</v>
      </c>
      <c r="E136" s="184" t="s">
        <v>157</v>
      </c>
      <c r="F136" s="185" t="s">
        <v>158</v>
      </c>
      <c r="G136" s="186" t="s">
        <v>159</v>
      </c>
      <c r="H136" s="187">
        <v>1</v>
      </c>
      <c r="I136" s="188"/>
      <c r="J136" s="189">
        <f>ROUND(I136*H136,2)</f>
        <v>0</v>
      </c>
      <c r="K136" s="185" t="s">
        <v>122</v>
      </c>
      <c r="L136" s="36"/>
      <c r="M136" s="190" t="s">
        <v>1</v>
      </c>
      <c r="N136" s="191" t="s">
        <v>42</v>
      </c>
      <c r="O136" s="68"/>
      <c r="P136" s="192">
        <f>O136*H136</f>
        <v>0</v>
      </c>
      <c r="Q136" s="192">
        <v>0</v>
      </c>
      <c r="R136" s="192">
        <f>Q136*H136</f>
        <v>0</v>
      </c>
      <c r="S136" s="192">
        <v>0</v>
      </c>
      <c r="T136" s="193">
        <f>S136*H136</f>
        <v>0</v>
      </c>
      <c r="U136" s="31"/>
      <c r="V136" s="31"/>
      <c r="W136" s="31"/>
      <c r="X136" s="31"/>
      <c r="Y136" s="31"/>
      <c r="Z136" s="31"/>
      <c r="AA136" s="31"/>
      <c r="AB136" s="31"/>
      <c r="AC136" s="31"/>
      <c r="AD136" s="31"/>
      <c r="AE136" s="31"/>
      <c r="AR136" s="194" t="s">
        <v>123</v>
      </c>
      <c r="AT136" s="194" t="s">
        <v>118</v>
      </c>
      <c r="AU136" s="194" t="s">
        <v>86</v>
      </c>
      <c r="AY136" s="14" t="s">
        <v>115</v>
      </c>
      <c r="BE136" s="195">
        <f>IF(N136="základní",J136,0)</f>
        <v>0</v>
      </c>
      <c r="BF136" s="195">
        <f>IF(N136="snížená",J136,0)</f>
        <v>0</v>
      </c>
      <c r="BG136" s="195">
        <f>IF(N136="zákl. přenesená",J136,0)</f>
        <v>0</v>
      </c>
      <c r="BH136" s="195">
        <f>IF(N136="sníž. přenesená",J136,0)</f>
        <v>0</v>
      </c>
      <c r="BI136" s="195">
        <f>IF(N136="nulová",J136,0)</f>
        <v>0</v>
      </c>
      <c r="BJ136" s="14" t="s">
        <v>84</v>
      </c>
      <c r="BK136" s="195">
        <f>ROUND(I136*H136,2)</f>
        <v>0</v>
      </c>
      <c r="BL136" s="14" t="s">
        <v>123</v>
      </c>
      <c r="BM136" s="194" t="s">
        <v>160</v>
      </c>
    </row>
    <row r="137" spans="1:65" s="2" customFormat="1" ht="29.25">
      <c r="A137" s="31"/>
      <c r="B137" s="32"/>
      <c r="C137" s="33"/>
      <c r="D137" s="196" t="s">
        <v>125</v>
      </c>
      <c r="E137" s="33"/>
      <c r="F137" s="197" t="s">
        <v>161</v>
      </c>
      <c r="G137" s="33"/>
      <c r="H137" s="33"/>
      <c r="I137" s="198"/>
      <c r="J137" s="33"/>
      <c r="K137" s="33"/>
      <c r="L137" s="36"/>
      <c r="M137" s="199"/>
      <c r="N137" s="200"/>
      <c r="O137" s="68"/>
      <c r="P137" s="68"/>
      <c r="Q137" s="68"/>
      <c r="R137" s="68"/>
      <c r="S137" s="68"/>
      <c r="T137" s="69"/>
      <c r="U137" s="31"/>
      <c r="V137" s="31"/>
      <c r="W137" s="31"/>
      <c r="X137" s="31"/>
      <c r="Y137" s="31"/>
      <c r="Z137" s="31"/>
      <c r="AA137" s="31"/>
      <c r="AB137" s="31"/>
      <c r="AC137" s="31"/>
      <c r="AD137" s="31"/>
      <c r="AE137" s="31"/>
      <c r="AT137" s="14" t="s">
        <v>125</v>
      </c>
      <c r="AU137" s="14" t="s">
        <v>86</v>
      </c>
    </row>
    <row r="138" spans="1:65" s="2" customFormat="1" ht="24.2" customHeight="1">
      <c r="A138" s="31"/>
      <c r="B138" s="32"/>
      <c r="C138" s="183" t="s">
        <v>162</v>
      </c>
      <c r="D138" s="183" t="s">
        <v>118</v>
      </c>
      <c r="E138" s="184" t="s">
        <v>163</v>
      </c>
      <c r="F138" s="185" t="s">
        <v>164</v>
      </c>
      <c r="G138" s="186" t="s">
        <v>159</v>
      </c>
      <c r="H138" s="187">
        <v>1</v>
      </c>
      <c r="I138" s="188"/>
      <c r="J138" s="189">
        <f>ROUND(I138*H138,2)</f>
        <v>0</v>
      </c>
      <c r="K138" s="185" t="s">
        <v>122</v>
      </c>
      <c r="L138" s="36"/>
      <c r="M138" s="190" t="s">
        <v>1</v>
      </c>
      <c r="N138" s="191" t="s">
        <v>42</v>
      </c>
      <c r="O138" s="68"/>
      <c r="P138" s="192">
        <f>O138*H138</f>
        <v>0</v>
      </c>
      <c r="Q138" s="192">
        <v>0</v>
      </c>
      <c r="R138" s="192">
        <f>Q138*H138</f>
        <v>0</v>
      </c>
      <c r="S138" s="192">
        <v>0</v>
      </c>
      <c r="T138" s="193">
        <f>S138*H138</f>
        <v>0</v>
      </c>
      <c r="U138" s="31"/>
      <c r="V138" s="31"/>
      <c r="W138" s="31"/>
      <c r="X138" s="31"/>
      <c r="Y138" s="31"/>
      <c r="Z138" s="31"/>
      <c r="AA138" s="31"/>
      <c r="AB138" s="31"/>
      <c r="AC138" s="31"/>
      <c r="AD138" s="31"/>
      <c r="AE138" s="31"/>
      <c r="AR138" s="194" t="s">
        <v>123</v>
      </c>
      <c r="AT138" s="194" t="s">
        <v>118</v>
      </c>
      <c r="AU138" s="194" t="s">
        <v>86</v>
      </c>
      <c r="AY138" s="14" t="s">
        <v>115</v>
      </c>
      <c r="BE138" s="195">
        <f>IF(N138="základní",J138,0)</f>
        <v>0</v>
      </c>
      <c r="BF138" s="195">
        <f>IF(N138="snížená",J138,0)</f>
        <v>0</v>
      </c>
      <c r="BG138" s="195">
        <f>IF(N138="zákl. přenesená",J138,0)</f>
        <v>0</v>
      </c>
      <c r="BH138" s="195">
        <f>IF(N138="sníž. přenesená",J138,0)</f>
        <v>0</v>
      </c>
      <c r="BI138" s="195">
        <f>IF(N138="nulová",J138,0)</f>
        <v>0</v>
      </c>
      <c r="BJ138" s="14" t="s">
        <v>84</v>
      </c>
      <c r="BK138" s="195">
        <f>ROUND(I138*H138,2)</f>
        <v>0</v>
      </c>
      <c r="BL138" s="14" t="s">
        <v>123</v>
      </c>
      <c r="BM138" s="194" t="s">
        <v>165</v>
      </c>
    </row>
    <row r="139" spans="1:65" s="2" customFormat="1" ht="29.25">
      <c r="A139" s="31"/>
      <c r="B139" s="32"/>
      <c r="C139" s="33"/>
      <c r="D139" s="196" t="s">
        <v>125</v>
      </c>
      <c r="E139" s="33"/>
      <c r="F139" s="197" t="s">
        <v>166</v>
      </c>
      <c r="G139" s="33"/>
      <c r="H139" s="33"/>
      <c r="I139" s="198"/>
      <c r="J139" s="33"/>
      <c r="K139" s="33"/>
      <c r="L139" s="36"/>
      <c r="M139" s="199"/>
      <c r="N139" s="200"/>
      <c r="O139" s="68"/>
      <c r="P139" s="68"/>
      <c r="Q139" s="68"/>
      <c r="R139" s="68"/>
      <c r="S139" s="68"/>
      <c r="T139" s="69"/>
      <c r="U139" s="31"/>
      <c r="V139" s="31"/>
      <c r="W139" s="31"/>
      <c r="X139" s="31"/>
      <c r="Y139" s="31"/>
      <c r="Z139" s="31"/>
      <c r="AA139" s="31"/>
      <c r="AB139" s="31"/>
      <c r="AC139" s="31"/>
      <c r="AD139" s="31"/>
      <c r="AE139" s="31"/>
      <c r="AT139" s="14" t="s">
        <v>125</v>
      </c>
      <c r="AU139" s="14" t="s">
        <v>86</v>
      </c>
    </row>
    <row r="140" spans="1:65" s="2" customFormat="1" ht="16.5" customHeight="1">
      <c r="A140" s="31"/>
      <c r="B140" s="32"/>
      <c r="C140" s="183" t="s">
        <v>167</v>
      </c>
      <c r="D140" s="183" t="s">
        <v>118</v>
      </c>
      <c r="E140" s="184" t="s">
        <v>168</v>
      </c>
      <c r="F140" s="185" t="s">
        <v>169</v>
      </c>
      <c r="G140" s="186" t="s">
        <v>170</v>
      </c>
      <c r="H140" s="187">
        <v>5000</v>
      </c>
      <c r="I140" s="188"/>
      <c r="J140" s="189">
        <f>ROUND(I140*H140,2)</f>
        <v>0</v>
      </c>
      <c r="K140" s="185" t="s">
        <v>122</v>
      </c>
      <c r="L140" s="36"/>
      <c r="M140" s="190" t="s">
        <v>1</v>
      </c>
      <c r="N140" s="191" t="s">
        <v>42</v>
      </c>
      <c r="O140" s="68"/>
      <c r="P140" s="192">
        <f>O140*H140</f>
        <v>0</v>
      </c>
      <c r="Q140" s="192">
        <v>0</v>
      </c>
      <c r="R140" s="192">
        <f>Q140*H140</f>
        <v>0</v>
      </c>
      <c r="S140" s="192">
        <v>0</v>
      </c>
      <c r="T140" s="193">
        <f>S140*H140</f>
        <v>0</v>
      </c>
      <c r="U140" s="31"/>
      <c r="V140" s="31"/>
      <c r="W140" s="31"/>
      <c r="X140" s="31"/>
      <c r="Y140" s="31"/>
      <c r="Z140" s="31"/>
      <c r="AA140" s="31"/>
      <c r="AB140" s="31"/>
      <c r="AC140" s="31"/>
      <c r="AD140" s="31"/>
      <c r="AE140" s="31"/>
      <c r="AR140" s="194" t="s">
        <v>123</v>
      </c>
      <c r="AT140" s="194" t="s">
        <v>118</v>
      </c>
      <c r="AU140" s="194" t="s">
        <v>86</v>
      </c>
      <c r="AY140" s="14" t="s">
        <v>115</v>
      </c>
      <c r="BE140" s="195">
        <f>IF(N140="základní",J140,0)</f>
        <v>0</v>
      </c>
      <c r="BF140" s="195">
        <f>IF(N140="snížená",J140,0)</f>
        <v>0</v>
      </c>
      <c r="BG140" s="195">
        <f>IF(N140="zákl. přenesená",J140,0)</f>
        <v>0</v>
      </c>
      <c r="BH140" s="195">
        <f>IF(N140="sníž. přenesená",J140,0)</f>
        <v>0</v>
      </c>
      <c r="BI140" s="195">
        <f>IF(N140="nulová",J140,0)</f>
        <v>0</v>
      </c>
      <c r="BJ140" s="14" t="s">
        <v>84</v>
      </c>
      <c r="BK140" s="195">
        <f>ROUND(I140*H140,2)</f>
        <v>0</v>
      </c>
      <c r="BL140" s="14" t="s">
        <v>123</v>
      </c>
      <c r="BM140" s="194" t="s">
        <v>171</v>
      </c>
    </row>
    <row r="141" spans="1:65" s="2" customFormat="1" ht="39">
      <c r="A141" s="31"/>
      <c r="B141" s="32"/>
      <c r="C141" s="33"/>
      <c r="D141" s="196" t="s">
        <v>125</v>
      </c>
      <c r="E141" s="33"/>
      <c r="F141" s="197" t="s">
        <v>172</v>
      </c>
      <c r="G141" s="33"/>
      <c r="H141" s="33"/>
      <c r="I141" s="198"/>
      <c r="J141" s="33"/>
      <c r="K141" s="33"/>
      <c r="L141" s="36"/>
      <c r="M141" s="199"/>
      <c r="N141" s="200"/>
      <c r="O141" s="68"/>
      <c r="P141" s="68"/>
      <c r="Q141" s="68"/>
      <c r="R141" s="68"/>
      <c r="S141" s="68"/>
      <c r="T141" s="69"/>
      <c r="U141" s="31"/>
      <c r="V141" s="31"/>
      <c r="W141" s="31"/>
      <c r="X141" s="31"/>
      <c r="Y141" s="31"/>
      <c r="Z141" s="31"/>
      <c r="AA141" s="31"/>
      <c r="AB141" s="31"/>
      <c r="AC141" s="31"/>
      <c r="AD141" s="31"/>
      <c r="AE141" s="31"/>
      <c r="AT141" s="14" t="s">
        <v>125</v>
      </c>
      <c r="AU141" s="14" t="s">
        <v>86</v>
      </c>
    </row>
    <row r="142" spans="1:65" s="2" customFormat="1" ht="16.5" customHeight="1">
      <c r="A142" s="31"/>
      <c r="B142" s="32"/>
      <c r="C142" s="183" t="s">
        <v>173</v>
      </c>
      <c r="D142" s="183" t="s">
        <v>118</v>
      </c>
      <c r="E142" s="184" t="s">
        <v>174</v>
      </c>
      <c r="F142" s="185" t="s">
        <v>175</v>
      </c>
      <c r="G142" s="186" t="s">
        <v>170</v>
      </c>
      <c r="H142" s="187">
        <v>4100</v>
      </c>
      <c r="I142" s="188"/>
      <c r="J142" s="189">
        <f>ROUND(I142*H142,2)</f>
        <v>0</v>
      </c>
      <c r="K142" s="185" t="s">
        <v>122</v>
      </c>
      <c r="L142" s="36"/>
      <c r="M142" s="190" t="s">
        <v>1</v>
      </c>
      <c r="N142" s="191" t="s">
        <v>42</v>
      </c>
      <c r="O142" s="68"/>
      <c r="P142" s="192">
        <f>O142*H142</f>
        <v>0</v>
      </c>
      <c r="Q142" s="192">
        <v>0</v>
      </c>
      <c r="R142" s="192">
        <f>Q142*H142</f>
        <v>0</v>
      </c>
      <c r="S142" s="192">
        <v>0</v>
      </c>
      <c r="T142" s="193">
        <f>S142*H142</f>
        <v>0</v>
      </c>
      <c r="U142" s="31"/>
      <c r="V142" s="31"/>
      <c r="W142" s="31"/>
      <c r="X142" s="31"/>
      <c r="Y142" s="31"/>
      <c r="Z142" s="31"/>
      <c r="AA142" s="31"/>
      <c r="AB142" s="31"/>
      <c r="AC142" s="31"/>
      <c r="AD142" s="31"/>
      <c r="AE142" s="31"/>
      <c r="AR142" s="194" t="s">
        <v>123</v>
      </c>
      <c r="AT142" s="194" t="s">
        <v>118</v>
      </c>
      <c r="AU142" s="194" t="s">
        <v>86</v>
      </c>
      <c r="AY142" s="14" t="s">
        <v>115</v>
      </c>
      <c r="BE142" s="195">
        <f>IF(N142="základní",J142,0)</f>
        <v>0</v>
      </c>
      <c r="BF142" s="195">
        <f>IF(N142="snížená",J142,0)</f>
        <v>0</v>
      </c>
      <c r="BG142" s="195">
        <f>IF(N142="zákl. přenesená",J142,0)</f>
        <v>0</v>
      </c>
      <c r="BH142" s="195">
        <f>IF(N142="sníž. přenesená",J142,0)</f>
        <v>0</v>
      </c>
      <c r="BI142" s="195">
        <f>IF(N142="nulová",J142,0)</f>
        <v>0</v>
      </c>
      <c r="BJ142" s="14" t="s">
        <v>84</v>
      </c>
      <c r="BK142" s="195">
        <f>ROUND(I142*H142,2)</f>
        <v>0</v>
      </c>
      <c r="BL142" s="14" t="s">
        <v>123</v>
      </c>
      <c r="BM142" s="194" t="s">
        <v>176</v>
      </c>
    </row>
    <row r="143" spans="1:65" s="2" customFormat="1" ht="39">
      <c r="A143" s="31"/>
      <c r="B143" s="32"/>
      <c r="C143" s="33"/>
      <c r="D143" s="196" t="s">
        <v>125</v>
      </c>
      <c r="E143" s="33"/>
      <c r="F143" s="197" t="s">
        <v>177</v>
      </c>
      <c r="G143" s="33"/>
      <c r="H143" s="33"/>
      <c r="I143" s="198"/>
      <c r="J143" s="33"/>
      <c r="K143" s="33"/>
      <c r="L143" s="36"/>
      <c r="M143" s="199"/>
      <c r="N143" s="200"/>
      <c r="O143" s="68"/>
      <c r="P143" s="68"/>
      <c r="Q143" s="68"/>
      <c r="R143" s="68"/>
      <c r="S143" s="68"/>
      <c r="T143" s="69"/>
      <c r="U143" s="31"/>
      <c r="V143" s="31"/>
      <c r="W143" s="31"/>
      <c r="X143" s="31"/>
      <c r="Y143" s="31"/>
      <c r="Z143" s="31"/>
      <c r="AA143" s="31"/>
      <c r="AB143" s="31"/>
      <c r="AC143" s="31"/>
      <c r="AD143" s="31"/>
      <c r="AE143" s="31"/>
      <c r="AT143" s="14" t="s">
        <v>125</v>
      </c>
      <c r="AU143" s="14" t="s">
        <v>86</v>
      </c>
    </row>
    <row r="144" spans="1:65" s="2" customFormat="1" ht="16.5" customHeight="1">
      <c r="A144" s="31"/>
      <c r="B144" s="32"/>
      <c r="C144" s="183" t="s">
        <v>178</v>
      </c>
      <c r="D144" s="183" t="s">
        <v>118</v>
      </c>
      <c r="E144" s="184" t="s">
        <v>179</v>
      </c>
      <c r="F144" s="185" t="s">
        <v>180</v>
      </c>
      <c r="G144" s="186" t="s">
        <v>170</v>
      </c>
      <c r="H144" s="187">
        <v>1100</v>
      </c>
      <c r="I144" s="188"/>
      <c r="J144" s="189">
        <f>ROUND(I144*H144,2)</f>
        <v>0</v>
      </c>
      <c r="K144" s="185" t="s">
        <v>122</v>
      </c>
      <c r="L144" s="36"/>
      <c r="M144" s="190" t="s">
        <v>1</v>
      </c>
      <c r="N144" s="191" t="s">
        <v>42</v>
      </c>
      <c r="O144" s="68"/>
      <c r="P144" s="192">
        <f>O144*H144</f>
        <v>0</v>
      </c>
      <c r="Q144" s="192">
        <v>0</v>
      </c>
      <c r="R144" s="192">
        <f>Q144*H144</f>
        <v>0</v>
      </c>
      <c r="S144" s="192">
        <v>0</v>
      </c>
      <c r="T144" s="193">
        <f>S144*H144</f>
        <v>0</v>
      </c>
      <c r="U144" s="31"/>
      <c r="V144" s="31"/>
      <c r="W144" s="31"/>
      <c r="X144" s="31"/>
      <c r="Y144" s="31"/>
      <c r="Z144" s="31"/>
      <c r="AA144" s="31"/>
      <c r="AB144" s="31"/>
      <c r="AC144" s="31"/>
      <c r="AD144" s="31"/>
      <c r="AE144" s="31"/>
      <c r="AR144" s="194" t="s">
        <v>123</v>
      </c>
      <c r="AT144" s="194" t="s">
        <v>118</v>
      </c>
      <c r="AU144" s="194" t="s">
        <v>86</v>
      </c>
      <c r="AY144" s="14" t="s">
        <v>115</v>
      </c>
      <c r="BE144" s="195">
        <f>IF(N144="základní",J144,0)</f>
        <v>0</v>
      </c>
      <c r="BF144" s="195">
        <f>IF(N144="snížená",J144,0)</f>
        <v>0</v>
      </c>
      <c r="BG144" s="195">
        <f>IF(N144="zákl. přenesená",J144,0)</f>
        <v>0</v>
      </c>
      <c r="BH144" s="195">
        <f>IF(N144="sníž. přenesená",J144,0)</f>
        <v>0</v>
      </c>
      <c r="BI144" s="195">
        <f>IF(N144="nulová",J144,0)</f>
        <v>0</v>
      </c>
      <c r="BJ144" s="14" t="s">
        <v>84</v>
      </c>
      <c r="BK144" s="195">
        <f>ROUND(I144*H144,2)</f>
        <v>0</v>
      </c>
      <c r="BL144" s="14" t="s">
        <v>123</v>
      </c>
      <c r="BM144" s="194" t="s">
        <v>181</v>
      </c>
    </row>
    <row r="145" spans="1:65" s="2" customFormat="1" ht="39">
      <c r="A145" s="31"/>
      <c r="B145" s="32"/>
      <c r="C145" s="33"/>
      <c r="D145" s="196" t="s">
        <v>125</v>
      </c>
      <c r="E145" s="33"/>
      <c r="F145" s="197" t="s">
        <v>182</v>
      </c>
      <c r="G145" s="33"/>
      <c r="H145" s="33"/>
      <c r="I145" s="198"/>
      <c r="J145" s="33"/>
      <c r="K145" s="33"/>
      <c r="L145" s="36"/>
      <c r="M145" s="199"/>
      <c r="N145" s="200"/>
      <c r="O145" s="68"/>
      <c r="P145" s="68"/>
      <c r="Q145" s="68"/>
      <c r="R145" s="68"/>
      <c r="S145" s="68"/>
      <c r="T145" s="69"/>
      <c r="U145" s="31"/>
      <c r="V145" s="31"/>
      <c r="W145" s="31"/>
      <c r="X145" s="31"/>
      <c r="Y145" s="31"/>
      <c r="Z145" s="31"/>
      <c r="AA145" s="31"/>
      <c r="AB145" s="31"/>
      <c r="AC145" s="31"/>
      <c r="AD145" s="31"/>
      <c r="AE145" s="31"/>
      <c r="AT145" s="14" t="s">
        <v>125</v>
      </c>
      <c r="AU145" s="14" t="s">
        <v>86</v>
      </c>
    </row>
    <row r="146" spans="1:65" s="2" customFormat="1" ht="16.5" customHeight="1">
      <c r="A146" s="31"/>
      <c r="B146" s="32"/>
      <c r="C146" s="183" t="s">
        <v>183</v>
      </c>
      <c r="D146" s="183" t="s">
        <v>118</v>
      </c>
      <c r="E146" s="184" t="s">
        <v>184</v>
      </c>
      <c r="F146" s="185" t="s">
        <v>185</v>
      </c>
      <c r="G146" s="186" t="s">
        <v>170</v>
      </c>
      <c r="H146" s="187">
        <v>1000</v>
      </c>
      <c r="I146" s="188"/>
      <c r="J146" s="189">
        <f>ROUND(I146*H146,2)</f>
        <v>0</v>
      </c>
      <c r="K146" s="185" t="s">
        <v>122</v>
      </c>
      <c r="L146" s="36"/>
      <c r="M146" s="190" t="s">
        <v>1</v>
      </c>
      <c r="N146" s="191" t="s">
        <v>42</v>
      </c>
      <c r="O146" s="68"/>
      <c r="P146" s="192">
        <f>O146*H146</f>
        <v>0</v>
      </c>
      <c r="Q146" s="192">
        <v>0</v>
      </c>
      <c r="R146" s="192">
        <f>Q146*H146</f>
        <v>0</v>
      </c>
      <c r="S146" s="192">
        <v>0</v>
      </c>
      <c r="T146" s="193">
        <f>S146*H146</f>
        <v>0</v>
      </c>
      <c r="U146" s="31"/>
      <c r="V146" s="31"/>
      <c r="W146" s="31"/>
      <c r="X146" s="31"/>
      <c r="Y146" s="31"/>
      <c r="Z146" s="31"/>
      <c r="AA146" s="31"/>
      <c r="AB146" s="31"/>
      <c r="AC146" s="31"/>
      <c r="AD146" s="31"/>
      <c r="AE146" s="31"/>
      <c r="AR146" s="194" t="s">
        <v>123</v>
      </c>
      <c r="AT146" s="194" t="s">
        <v>118</v>
      </c>
      <c r="AU146" s="194" t="s">
        <v>86</v>
      </c>
      <c r="AY146" s="14" t="s">
        <v>115</v>
      </c>
      <c r="BE146" s="195">
        <f>IF(N146="základní",J146,0)</f>
        <v>0</v>
      </c>
      <c r="BF146" s="195">
        <f>IF(N146="snížená",J146,0)</f>
        <v>0</v>
      </c>
      <c r="BG146" s="195">
        <f>IF(N146="zákl. přenesená",J146,0)</f>
        <v>0</v>
      </c>
      <c r="BH146" s="195">
        <f>IF(N146="sníž. přenesená",J146,0)</f>
        <v>0</v>
      </c>
      <c r="BI146" s="195">
        <f>IF(N146="nulová",J146,0)</f>
        <v>0</v>
      </c>
      <c r="BJ146" s="14" t="s">
        <v>84</v>
      </c>
      <c r="BK146" s="195">
        <f>ROUND(I146*H146,2)</f>
        <v>0</v>
      </c>
      <c r="BL146" s="14" t="s">
        <v>123</v>
      </c>
      <c r="BM146" s="194" t="s">
        <v>186</v>
      </c>
    </row>
    <row r="147" spans="1:65" s="2" customFormat="1" ht="39">
      <c r="A147" s="31"/>
      <c r="B147" s="32"/>
      <c r="C147" s="33"/>
      <c r="D147" s="196" t="s">
        <v>125</v>
      </c>
      <c r="E147" s="33"/>
      <c r="F147" s="197" t="s">
        <v>187</v>
      </c>
      <c r="G147" s="33"/>
      <c r="H147" s="33"/>
      <c r="I147" s="198"/>
      <c r="J147" s="33"/>
      <c r="K147" s="33"/>
      <c r="L147" s="36"/>
      <c r="M147" s="199"/>
      <c r="N147" s="200"/>
      <c r="O147" s="68"/>
      <c r="P147" s="68"/>
      <c r="Q147" s="68"/>
      <c r="R147" s="68"/>
      <c r="S147" s="68"/>
      <c r="T147" s="69"/>
      <c r="U147" s="31"/>
      <c r="V147" s="31"/>
      <c r="W147" s="31"/>
      <c r="X147" s="31"/>
      <c r="Y147" s="31"/>
      <c r="Z147" s="31"/>
      <c r="AA147" s="31"/>
      <c r="AB147" s="31"/>
      <c r="AC147" s="31"/>
      <c r="AD147" s="31"/>
      <c r="AE147" s="31"/>
      <c r="AT147" s="14" t="s">
        <v>125</v>
      </c>
      <c r="AU147" s="14" t="s">
        <v>86</v>
      </c>
    </row>
    <row r="148" spans="1:65" s="2" customFormat="1" ht="16.5" customHeight="1">
      <c r="A148" s="31"/>
      <c r="B148" s="32"/>
      <c r="C148" s="183" t="s">
        <v>188</v>
      </c>
      <c r="D148" s="183" t="s">
        <v>118</v>
      </c>
      <c r="E148" s="184" t="s">
        <v>189</v>
      </c>
      <c r="F148" s="185" t="s">
        <v>190</v>
      </c>
      <c r="G148" s="186" t="s">
        <v>170</v>
      </c>
      <c r="H148" s="187">
        <v>900</v>
      </c>
      <c r="I148" s="188"/>
      <c r="J148" s="189">
        <f>ROUND(I148*H148,2)</f>
        <v>0</v>
      </c>
      <c r="K148" s="185" t="s">
        <v>122</v>
      </c>
      <c r="L148" s="36"/>
      <c r="M148" s="190" t="s">
        <v>1</v>
      </c>
      <c r="N148" s="191" t="s">
        <v>42</v>
      </c>
      <c r="O148" s="68"/>
      <c r="P148" s="192">
        <f>O148*H148</f>
        <v>0</v>
      </c>
      <c r="Q148" s="192">
        <v>0</v>
      </c>
      <c r="R148" s="192">
        <f>Q148*H148</f>
        <v>0</v>
      </c>
      <c r="S148" s="192">
        <v>0</v>
      </c>
      <c r="T148" s="193">
        <f>S148*H148</f>
        <v>0</v>
      </c>
      <c r="U148" s="31"/>
      <c r="V148" s="31"/>
      <c r="W148" s="31"/>
      <c r="X148" s="31"/>
      <c r="Y148" s="31"/>
      <c r="Z148" s="31"/>
      <c r="AA148" s="31"/>
      <c r="AB148" s="31"/>
      <c r="AC148" s="31"/>
      <c r="AD148" s="31"/>
      <c r="AE148" s="31"/>
      <c r="AR148" s="194" t="s">
        <v>123</v>
      </c>
      <c r="AT148" s="194" t="s">
        <v>118</v>
      </c>
      <c r="AU148" s="194" t="s">
        <v>86</v>
      </c>
      <c r="AY148" s="14" t="s">
        <v>115</v>
      </c>
      <c r="BE148" s="195">
        <f>IF(N148="základní",J148,0)</f>
        <v>0</v>
      </c>
      <c r="BF148" s="195">
        <f>IF(N148="snížená",J148,0)</f>
        <v>0</v>
      </c>
      <c r="BG148" s="195">
        <f>IF(N148="zákl. přenesená",J148,0)</f>
        <v>0</v>
      </c>
      <c r="BH148" s="195">
        <f>IF(N148="sníž. přenesená",J148,0)</f>
        <v>0</v>
      </c>
      <c r="BI148" s="195">
        <f>IF(N148="nulová",J148,0)</f>
        <v>0</v>
      </c>
      <c r="BJ148" s="14" t="s">
        <v>84</v>
      </c>
      <c r="BK148" s="195">
        <f>ROUND(I148*H148,2)</f>
        <v>0</v>
      </c>
      <c r="BL148" s="14" t="s">
        <v>123</v>
      </c>
      <c r="BM148" s="194" t="s">
        <v>191</v>
      </c>
    </row>
    <row r="149" spans="1:65" s="2" customFormat="1" ht="39">
      <c r="A149" s="31"/>
      <c r="B149" s="32"/>
      <c r="C149" s="33"/>
      <c r="D149" s="196" t="s">
        <v>125</v>
      </c>
      <c r="E149" s="33"/>
      <c r="F149" s="197" t="s">
        <v>192</v>
      </c>
      <c r="G149" s="33"/>
      <c r="H149" s="33"/>
      <c r="I149" s="198"/>
      <c r="J149" s="33"/>
      <c r="K149" s="33"/>
      <c r="L149" s="36"/>
      <c r="M149" s="199"/>
      <c r="N149" s="200"/>
      <c r="O149" s="68"/>
      <c r="P149" s="68"/>
      <c r="Q149" s="68"/>
      <c r="R149" s="68"/>
      <c r="S149" s="68"/>
      <c r="T149" s="69"/>
      <c r="U149" s="31"/>
      <c r="V149" s="31"/>
      <c r="W149" s="31"/>
      <c r="X149" s="31"/>
      <c r="Y149" s="31"/>
      <c r="Z149" s="31"/>
      <c r="AA149" s="31"/>
      <c r="AB149" s="31"/>
      <c r="AC149" s="31"/>
      <c r="AD149" s="31"/>
      <c r="AE149" s="31"/>
      <c r="AT149" s="14" t="s">
        <v>125</v>
      </c>
      <c r="AU149" s="14" t="s">
        <v>86</v>
      </c>
    </row>
    <row r="150" spans="1:65" s="2" customFormat="1" ht="16.5" customHeight="1">
      <c r="A150" s="31"/>
      <c r="B150" s="32"/>
      <c r="C150" s="183" t="s">
        <v>8</v>
      </c>
      <c r="D150" s="183" t="s">
        <v>118</v>
      </c>
      <c r="E150" s="184" t="s">
        <v>193</v>
      </c>
      <c r="F150" s="185" t="s">
        <v>194</v>
      </c>
      <c r="G150" s="186" t="s">
        <v>170</v>
      </c>
      <c r="H150" s="187">
        <v>530</v>
      </c>
      <c r="I150" s="188"/>
      <c r="J150" s="189">
        <f>ROUND(I150*H150,2)</f>
        <v>0</v>
      </c>
      <c r="K150" s="185" t="s">
        <v>122</v>
      </c>
      <c r="L150" s="36"/>
      <c r="M150" s="190" t="s">
        <v>1</v>
      </c>
      <c r="N150" s="191" t="s">
        <v>42</v>
      </c>
      <c r="O150" s="68"/>
      <c r="P150" s="192">
        <f>O150*H150</f>
        <v>0</v>
      </c>
      <c r="Q150" s="192">
        <v>0</v>
      </c>
      <c r="R150" s="192">
        <f>Q150*H150</f>
        <v>0</v>
      </c>
      <c r="S150" s="192">
        <v>0</v>
      </c>
      <c r="T150" s="193">
        <f>S150*H150</f>
        <v>0</v>
      </c>
      <c r="U150" s="31"/>
      <c r="V150" s="31"/>
      <c r="W150" s="31"/>
      <c r="X150" s="31"/>
      <c r="Y150" s="31"/>
      <c r="Z150" s="31"/>
      <c r="AA150" s="31"/>
      <c r="AB150" s="31"/>
      <c r="AC150" s="31"/>
      <c r="AD150" s="31"/>
      <c r="AE150" s="31"/>
      <c r="AR150" s="194" t="s">
        <v>123</v>
      </c>
      <c r="AT150" s="194" t="s">
        <v>118</v>
      </c>
      <c r="AU150" s="194" t="s">
        <v>86</v>
      </c>
      <c r="AY150" s="14" t="s">
        <v>115</v>
      </c>
      <c r="BE150" s="195">
        <f>IF(N150="základní",J150,0)</f>
        <v>0</v>
      </c>
      <c r="BF150" s="195">
        <f>IF(N150="snížená",J150,0)</f>
        <v>0</v>
      </c>
      <c r="BG150" s="195">
        <f>IF(N150="zákl. přenesená",J150,0)</f>
        <v>0</v>
      </c>
      <c r="BH150" s="195">
        <f>IF(N150="sníž. přenesená",J150,0)</f>
        <v>0</v>
      </c>
      <c r="BI150" s="195">
        <f>IF(N150="nulová",J150,0)</f>
        <v>0</v>
      </c>
      <c r="BJ150" s="14" t="s">
        <v>84</v>
      </c>
      <c r="BK150" s="195">
        <f>ROUND(I150*H150,2)</f>
        <v>0</v>
      </c>
      <c r="BL150" s="14" t="s">
        <v>123</v>
      </c>
      <c r="BM150" s="194" t="s">
        <v>195</v>
      </c>
    </row>
    <row r="151" spans="1:65" s="2" customFormat="1" ht="39">
      <c r="A151" s="31"/>
      <c r="B151" s="32"/>
      <c r="C151" s="33"/>
      <c r="D151" s="196" t="s">
        <v>125</v>
      </c>
      <c r="E151" s="33"/>
      <c r="F151" s="197" t="s">
        <v>196</v>
      </c>
      <c r="G151" s="33"/>
      <c r="H151" s="33"/>
      <c r="I151" s="198"/>
      <c r="J151" s="33"/>
      <c r="K151" s="33"/>
      <c r="L151" s="36"/>
      <c r="M151" s="199"/>
      <c r="N151" s="200"/>
      <c r="O151" s="68"/>
      <c r="P151" s="68"/>
      <c r="Q151" s="68"/>
      <c r="R151" s="68"/>
      <c r="S151" s="68"/>
      <c r="T151" s="69"/>
      <c r="U151" s="31"/>
      <c r="V151" s="31"/>
      <c r="W151" s="31"/>
      <c r="X151" s="31"/>
      <c r="Y151" s="31"/>
      <c r="Z151" s="31"/>
      <c r="AA151" s="31"/>
      <c r="AB151" s="31"/>
      <c r="AC151" s="31"/>
      <c r="AD151" s="31"/>
      <c r="AE151" s="31"/>
      <c r="AT151" s="14" t="s">
        <v>125</v>
      </c>
      <c r="AU151" s="14" t="s">
        <v>86</v>
      </c>
    </row>
    <row r="152" spans="1:65" s="2" customFormat="1" ht="16.5" customHeight="1">
      <c r="A152" s="31"/>
      <c r="B152" s="32"/>
      <c r="C152" s="183" t="s">
        <v>197</v>
      </c>
      <c r="D152" s="183" t="s">
        <v>118</v>
      </c>
      <c r="E152" s="184" t="s">
        <v>198</v>
      </c>
      <c r="F152" s="185" t="s">
        <v>199</v>
      </c>
      <c r="G152" s="186" t="s">
        <v>170</v>
      </c>
      <c r="H152" s="187">
        <v>4640</v>
      </c>
      <c r="I152" s="188"/>
      <c r="J152" s="189">
        <f>ROUND(I152*H152,2)</f>
        <v>0</v>
      </c>
      <c r="K152" s="185" t="s">
        <v>122</v>
      </c>
      <c r="L152" s="36"/>
      <c r="M152" s="190" t="s">
        <v>1</v>
      </c>
      <c r="N152" s="191" t="s">
        <v>42</v>
      </c>
      <c r="O152" s="68"/>
      <c r="P152" s="192">
        <f>O152*H152</f>
        <v>0</v>
      </c>
      <c r="Q152" s="192">
        <v>0</v>
      </c>
      <c r="R152" s="192">
        <f>Q152*H152</f>
        <v>0</v>
      </c>
      <c r="S152" s="192">
        <v>0</v>
      </c>
      <c r="T152" s="193">
        <f>S152*H152</f>
        <v>0</v>
      </c>
      <c r="U152" s="31"/>
      <c r="V152" s="31"/>
      <c r="W152" s="31"/>
      <c r="X152" s="31"/>
      <c r="Y152" s="31"/>
      <c r="Z152" s="31"/>
      <c r="AA152" s="31"/>
      <c r="AB152" s="31"/>
      <c r="AC152" s="31"/>
      <c r="AD152" s="31"/>
      <c r="AE152" s="31"/>
      <c r="AR152" s="194" t="s">
        <v>123</v>
      </c>
      <c r="AT152" s="194" t="s">
        <v>118</v>
      </c>
      <c r="AU152" s="194" t="s">
        <v>86</v>
      </c>
      <c r="AY152" s="14" t="s">
        <v>115</v>
      </c>
      <c r="BE152" s="195">
        <f>IF(N152="základní",J152,0)</f>
        <v>0</v>
      </c>
      <c r="BF152" s="195">
        <f>IF(N152="snížená",J152,0)</f>
        <v>0</v>
      </c>
      <c r="BG152" s="195">
        <f>IF(N152="zákl. přenesená",J152,0)</f>
        <v>0</v>
      </c>
      <c r="BH152" s="195">
        <f>IF(N152="sníž. přenesená",J152,0)</f>
        <v>0</v>
      </c>
      <c r="BI152" s="195">
        <f>IF(N152="nulová",J152,0)</f>
        <v>0</v>
      </c>
      <c r="BJ152" s="14" t="s">
        <v>84</v>
      </c>
      <c r="BK152" s="195">
        <f>ROUND(I152*H152,2)</f>
        <v>0</v>
      </c>
      <c r="BL152" s="14" t="s">
        <v>123</v>
      </c>
      <c r="BM152" s="194" t="s">
        <v>200</v>
      </c>
    </row>
    <row r="153" spans="1:65" s="2" customFormat="1" ht="39">
      <c r="A153" s="31"/>
      <c r="B153" s="32"/>
      <c r="C153" s="33"/>
      <c r="D153" s="196" t="s">
        <v>125</v>
      </c>
      <c r="E153" s="33"/>
      <c r="F153" s="197" t="s">
        <v>201</v>
      </c>
      <c r="G153" s="33"/>
      <c r="H153" s="33"/>
      <c r="I153" s="198"/>
      <c r="J153" s="33"/>
      <c r="K153" s="33"/>
      <c r="L153" s="36"/>
      <c r="M153" s="199"/>
      <c r="N153" s="200"/>
      <c r="O153" s="68"/>
      <c r="P153" s="68"/>
      <c r="Q153" s="68"/>
      <c r="R153" s="68"/>
      <c r="S153" s="68"/>
      <c r="T153" s="69"/>
      <c r="U153" s="31"/>
      <c r="V153" s="31"/>
      <c r="W153" s="31"/>
      <c r="X153" s="31"/>
      <c r="Y153" s="31"/>
      <c r="Z153" s="31"/>
      <c r="AA153" s="31"/>
      <c r="AB153" s="31"/>
      <c r="AC153" s="31"/>
      <c r="AD153" s="31"/>
      <c r="AE153" s="31"/>
      <c r="AT153" s="14" t="s">
        <v>125</v>
      </c>
      <c r="AU153" s="14" t="s">
        <v>86</v>
      </c>
    </row>
    <row r="154" spans="1:65" s="2" customFormat="1" ht="16.5" customHeight="1">
      <c r="A154" s="31"/>
      <c r="B154" s="32"/>
      <c r="C154" s="183" t="s">
        <v>202</v>
      </c>
      <c r="D154" s="183" t="s">
        <v>118</v>
      </c>
      <c r="E154" s="184" t="s">
        <v>203</v>
      </c>
      <c r="F154" s="185" t="s">
        <v>204</v>
      </c>
      <c r="G154" s="186" t="s">
        <v>170</v>
      </c>
      <c r="H154" s="187">
        <v>4080</v>
      </c>
      <c r="I154" s="188"/>
      <c r="J154" s="189">
        <f>ROUND(I154*H154,2)</f>
        <v>0</v>
      </c>
      <c r="K154" s="185" t="s">
        <v>122</v>
      </c>
      <c r="L154" s="36"/>
      <c r="M154" s="190" t="s">
        <v>1</v>
      </c>
      <c r="N154" s="191" t="s">
        <v>42</v>
      </c>
      <c r="O154" s="68"/>
      <c r="P154" s="192">
        <f>O154*H154</f>
        <v>0</v>
      </c>
      <c r="Q154" s="192">
        <v>0</v>
      </c>
      <c r="R154" s="192">
        <f>Q154*H154</f>
        <v>0</v>
      </c>
      <c r="S154" s="192">
        <v>0</v>
      </c>
      <c r="T154" s="193">
        <f>S154*H154</f>
        <v>0</v>
      </c>
      <c r="U154" s="31"/>
      <c r="V154" s="31"/>
      <c r="W154" s="31"/>
      <c r="X154" s="31"/>
      <c r="Y154" s="31"/>
      <c r="Z154" s="31"/>
      <c r="AA154" s="31"/>
      <c r="AB154" s="31"/>
      <c r="AC154" s="31"/>
      <c r="AD154" s="31"/>
      <c r="AE154" s="31"/>
      <c r="AR154" s="194" t="s">
        <v>123</v>
      </c>
      <c r="AT154" s="194" t="s">
        <v>118</v>
      </c>
      <c r="AU154" s="194" t="s">
        <v>86</v>
      </c>
      <c r="AY154" s="14" t="s">
        <v>115</v>
      </c>
      <c r="BE154" s="195">
        <f>IF(N154="základní",J154,0)</f>
        <v>0</v>
      </c>
      <c r="BF154" s="195">
        <f>IF(N154="snížená",J154,0)</f>
        <v>0</v>
      </c>
      <c r="BG154" s="195">
        <f>IF(N154="zákl. přenesená",J154,0)</f>
        <v>0</v>
      </c>
      <c r="BH154" s="195">
        <f>IF(N154="sníž. přenesená",J154,0)</f>
        <v>0</v>
      </c>
      <c r="BI154" s="195">
        <f>IF(N154="nulová",J154,0)</f>
        <v>0</v>
      </c>
      <c r="BJ154" s="14" t="s">
        <v>84</v>
      </c>
      <c r="BK154" s="195">
        <f>ROUND(I154*H154,2)</f>
        <v>0</v>
      </c>
      <c r="BL154" s="14" t="s">
        <v>123</v>
      </c>
      <c r="BM154" s="194" t="s">
        <v>205</v>
      </c>
    </row>
    <row r="155" spans="1:65" s="2" customFormat="1" ht="39">
      <c r="A155" s="31"/>
      <c r="B155" s="32"/>
      <c r="C155" s="33"/>
      <c r="D155" s="196" t="s">
        <v>125</v>
      </c>
      <c r="E155" s="33"/>
      <c r="F155" s="197" t="s">
        <v>206</v>
      </c>
      <c r="G155" s="33"/>
      <c r="H155" s="33"/>
      <c r="I155" s="198"/>
      <c r="J155" s="33"/>
      <c r="K155" s="33"/>
      <c r="L155" s="36"/>
      <c r="M155" s="199"/>
      <c r="N155" s="200"/>
      <c r="O155" s="68"/>
      <c r="P155" s="68"/>
      <c r="Q155" s="68"/>
      <c r="R155" s="68"/>
      <c r="S155" s="68"/>
      <c r="T155" s="69"/>
      <c r="U155" s="31"/>
      <c r="V155" s="31"/>
      <c r="W155" s="31"/>
      <c r="X155" s="31"/>
      <c r="Y155" s="31"/>
      <c r="Z155" s="31"/>
      <c r="AA155" s="31"/>
      <c r="AB155" s="31"/>
      <c r="AC155" s="31"/>
      <c r="AD155" s="31"/>
      <c r="AE155" s="31"/>
      <c r="AT155" s="14" t="s">
        <v>125</v>
      </c>
      <c r="AU155" s="14" t="s">
        <v>86</v>
      </c>
    </row>
    <row r="156" spans="1:65" s="2" customFormat="1" ht="16.5" customHeight="1">
      <c r="A156" s="31"/>
      <c r="B156" s="32"/>
      <c r="C156" s="183" t="s">
        <v>207</v>
      </c>
      <c r="D156" s="183" t="s">
        <v>118</v>
      </c>
      <c r="E156" s="184" t="s">
        <v>208</v>
      </c>
      <c r="F156" s="185" t="s">
        <v>209</v>
      </c>
      <c r="G156" s="186" t="s">
        <v>170</v>
      </c>
      <c r="H156" s="187">
        <v>1150</v>
      </c>
      <c r="I156" s="188"/>
      <c r="J156" s="189">
        <f>ROUND(I156*H156,2)</f>
        <v>0</v>
      </c>
      <c r="K156" s="185" t="s">
        <v>122</v>
      </c>
      <c r="L156" s="36"/>
      <c r="M156" s="190" t="s">
        <v>1</v>
      </c>
      <c r="N156" s="191" t="s">
        <v>42</v>
      </c>
      <c r="O156" s="68"/>
      <c r="P156" s="192">
        <f>O156*H156</f>
        <v>0</v>
      </c>
      <c r="Q156" s="192">
        <v>0</v>
      </c>
      <c r="R156" s="192">
        <f>Q156*H156</f>
        <v>0</v>
      </c>
      <c r="S156" s="192">
        <v>0</v>
      </c>
      <c r="T156" s="193">
        <f>S156*H156</f>
        <v>0</v>
      </c>
      <c r="U156" s="31"/>
      <c r="V156" s="31"/>
      <c r="W156" s="31"/>
      <c r="X156" s="31"/>
      <c r="Y156" s="31"/>
      <c r="Z156" s="31"/>
      <c r="AA156" s="31"/>
      <c r="AB156" s="31"/>
      <c r="AC156" s="31"/>
      <c r="AD156" s="31"/>
      <c r="AE156" s="31"/>
      <c r="AR156" s="194" t="s">
        <v>123</v>
      </c>
      <c r="AT156" s="194" t="s">
        <v>118</v>
      </c>
      <c r="AU156" s="194" t="s">
        <v>86</v>
      </c>
      <c r="AY156" s="14" t="s">
        <v>115</v>
      </c>
      <c r="BE156" s="195">
        <f>IF(N156="základní",J156,0)</f>
        <v>0</v>
      </c>
      <c r="BF156" s="195">
        <f>IF(N156="snížená",J156,0)</f>
        <v>0</v>
      </c>
      <c r="BG156" s="195">
        <f>IF(N156="zákl. přenesená",J156,0)</f>
        <v>0</v>
      </c>
      <c r="BH156" s="195">
        <f>IF(N156="sníž. přenesená",J156,0)</f>
        <v>0</v>
      </c>
      <c r="BI156" s="195">
        <f>IF(N156="nulová",J156,0)</f>
        <v>0</v>
      </c>
      <c r="BJ156" s="14" t="s">
        <v>84</v>
      </c>
      <c r="BK156" s="195">
        <f>ROUND(I156*H156,2)</f>
        <v>0</v>
      </c>
      <c r="BL156" s="14" t="s">
        <v>123</v>
      </c>
      <c r="BM156" s="194" t="s">
        <v>210</v>
      </c>
    </row>
    <row r="157" spans="1:65" s="2" customFormat="1" ht="39">
      <c r="A157" s="31"/>
      <c r="B157" s="32"/>
      <c r="C157" s="33"/>
      <c r="D157" s="196" t="s">
        <v>125</v>
      </c>
      <c r="E157" s="33"/>
      <c r="F157" s="197" t="s">
        <v>211</v>
      </c>
      <c r="G157" s="33"/>
      <c r="H157" s="33"/>
      <c r="I157" s="198"/>
      <c r="J157" s="33"/>
      <c r="K157" s="33"/>
      <c r="L157" s="36"/>
      <c r="M157" s="199"/>
      <c r="N157" s="200"/>
      <c r="O157" s="68"/>
      <c r="P157" s="68"/>
      <c r="Q157" s="68"/>
      <c r="R157" s="68"/>
      <c r="S157" s="68"/>
      <c r="T157" s="69"/>
      <c r="U157" s="31"/>
      <c r="V157" s="31"/>
      <c r="W157" s="31"/>
      <c r="X157" s="31"/>
      <c r="Y157" s="31"/>
      <c r="Z157" s="31"/>
      <c r="AA157" s="31"/>
      <c r="AB157" s="31"/>
      <c r="AC157" s="31"/>
      <c r="AD157" s="31"/>
      <c r="AE157" s="31"/>
      <c r="AT157" s="14" t="s">
        <v>125</v>
      </c>
      <c r="AU157" s="14" t="s">
        <v>86</v>
      </c>
    </row>
    <row r="158" spans="1:65" s="2" customFormat="1" ht="16.5" customHeight="1">
      <c r="A158" s="31"/>
      <c r="B158" s="32"/>
      <c r="C158" s="183" t="s">
        <v>212</v>
      </c>
      <c r="D158" s="183" t="s">
        <v>118</v>
      </c>
      <c r="E158" s="184" t="s">
        <v>213</v>
      </c>
      <c r="F158" s="185" t="s">
        <v>214</v>
      </c>
      <c r="G158" s="186" t="s">
        <v>170</v>
      </c>
      <c r="H158" s="187">
        <v>850</v>
      </c>
      <c r="I158" s="188"/>
      <c r="J158" s="189">
        <f>ROUND(I158*H158,2)</f>
        <v>0</v>
      </c>
      <c r="K158" s="185" t="s">
        <v>122</v>
      </c>
      <c r="L158" s="36"/>
      <c r="M158" s="190" t="s">
        <v>1</v>
      </c>
      <c r="N158" s="191" t="s">
        <v>42</v>
      </c>
      <c r="O158" s="68"/>
      <c r="P158" s="192">
        <f>O158*H158</f>
        <v>0</v>
      </c>
      <c r="Q158" s="192">
        <v>0</v>
      </c>
      <c r="R158" s="192">
        <f>Q158*H158</f>
        <v>0</v>
      </c>
      <c r="S158" s="192">
        <v>0</v>
      </c>
      <c r="T158" s="193">
        <f>S158*H158</f>
        <v>0</v>
      </c>
      <c r="U158" s="31"/>
      <c r="V158" s="31"/>
      <c r="W158" s="31"/>
      <c r="X158" s="31"/>
      <c r="Y158" s="31"/>
      <c r="Z158" s="31"/>
      <c r="AA158" s="31"/>
      <c r="AB158" s="31"/>
      <c r="AC158" s="31"/>
      <c r="AD158" s="31"/>
      <c r="AE158" s="31"/>
      <c r="AR158" s="194" t="s">
        <v>123</v>
      </c>
      <c r="AT158" s="194" t="s">
        <v>118</v>
      </c>
      <c r="AU158" s="194" t="s">
        <v>86</v>
      </c>
      <c r="AY158" s="14" t="s">
        <v>115</v>
      </c>
      <c r="BE158" s="195">
        <f>IF(N158="základní",J158,0)</f>
        <v>0</v>
      </c>
      <c r="BF158" s="195">
        <f>IF(N158="snížená",J158,0)</f>
        <v>0</v>
      </c>
      <c r="BG158" s="195">
        <f>IF(N158="zákl. přenesená",J158,0)</f>
        <v>0</v>
      </c>
      <c r="BH158" s="195">
        <f>IF(N158="sníž. přenesená",J158,0)</f>
        <v>0</v>
      </c>
      <c r="BI158" s="195">
        <f>IF(N158="nulová",J158,0)</f>
        <v>0</v>
      </c>
      <c r="BJ158" s="14" t="s">
        <v>84</v>
      </c>
      <c r="BK158" s="195">
        <f>ROUND(I158*H158,2)</f>
        <v>0</v>
      </c>
      <c r="BL158" s="14" t="s">
        <v>123</v>
      </c>
      <c r="BM158" s="194" t="s">
        <v>215</v>
      </c>
    </row>
    <row r="159" spans="1:65" s="2" customFormat="1" ht="39">
      <c r="A159" s="31"/>
      <c r="B159" s="32"/>
      <c r="C159" s="33"/>
      <c r="D159" s="196" t="s">
        <v>125</v>
      </c>
      <c r="E159" s="33"/>
      <c r="F159" s="197" t="s">
        <v>216</v>
      </c>
      <c r="G159" s="33"/>
      <c r="H159" s="33"/>
      <c r="I159" s="198"/>
      <c r="J159" s="33"/>
      <c r="K159" s="33"/>
      <c r="L159" s="36"/>
      <c r="M159" s="199"/>
      <c r="N159" s="200"/>
      <c r="O159" s="68"/>
      <c r="P159" s="68"/>
      <c r="Q159" s="68"/>
      <c r="R159" s="68"/>
      <c r="S159" s="68"/>
      <c r="T159" s="69"/>
      <c r="U159" s="31"/>
      <c r="V159" s="31"/>
      <c r="W159" s="31"/>
      <c r="X159" s="31"/>
      <c r="Y159" s="31"/>
      <c r="Z159" s="31"/>
      <c r="AA159" s="31"/>
      <c r="AB159" s="31"/>
      <c r="AC159" s="31"/>
      <c r="AD159" s="31"/>
      <c r="AE159" s="31"/>
      <c r="AT159" s="14" t="s">
        <v>125</v>
      </c>
      <c r="AU159" s="14" t="s">
        <v>86</v>
      </c>
    </row>
    <row r="160" spans="1:65" s="2" customFormat="1" ht="16.5" customHeight="1">
      <c r="A160" s="31"/>
      <c r="B160" s="32"/>
      <c r="C160" s="183" t="s">
        <v>217</v>
      </c>
      <c r="D160" s="183" t="s">
        <v>118</v>
      </c>
      <c r="E160" s="184" t="s">
        <v>218</v>
      </c>
      <c r="F160" s="185" t="s">
        <v>219</v>
      </c>
      <c r="G160" s="186" t="s">
        <v>170</v>
      </c>
      <c r="H160" s="187">
        <v>420</v>
      </c>
      <c r="I160" s="188"/>
      <c r="J160" s="189">
        <f>ROUND(I160*H160,2)</f>
        <v>0</v>
      </c>
      <c r="K160" s="185" t="s">
        <v>122</v>
      </c>
      <c r="L160" s="36"/>
      <c r="M160" s="190" t="s">
        <v>1</v>
      </c>
      <c r="N160" s="191" t="s">
        <v>42</v>
      </c>
      <c r="O160" s="68"/>
      <c r="P160" s="192">
        <f>O160*H160</f>
        <v>0</v>
      </c>
      <c r="Q160" s="192">
        <v>0</v>
      </c>
      <c r="R160" s="192">
        <f>Q160*H160</f>
        <v>0</v>
      </c>
      <c r="S160" s="192">
        <v>0</v>
      </c>
      <c r="T160" s="193">
        <f>S160*H160</f>
        <v>0</v>
      </c>
      <c r="U160" s="31"/>
      <c r="V160" s="31"/>
      <c r="W160" s="31"/>
      <c r="X160" s="31"/>
      <c r="Y160" s="31"/>
      <c r="Z160" s="31"/>
      <c r="AA160" s="31"/>
      <c r="AB160" s="31"/>
      <c r="AC160" s="31"/>
      <c r="AD160" s="31"/>
      <c r="AE160" s="31"/>
      <c r="AR160" s="194" t="s">
        <v>123</v>
      </c>
      <c r="AT160" s="194" t="s">
        <v>118</v>
      </c>
      <c r="AU160" s="194" t="s">
        <v>86</v>
      </c>
      <c r="AY160" s="14" t="s">
        <v>115</v>
      </c>
      <c r="BE160" s="195">
        <f>IF(N160="základní",J160,0)</f>
        <v>0</v>
      </c>
      <c r="BF160" s="195">
        <f>IF(N160="snížená",J160,0)</f>
        <v>0</v>
      </c>
      <c r="BG160" s="195">
        <f>IF(N160="zákl. přenesená",J160,0)</f>
        <v>0</v>
      </c>
      <c r="BH160" s="195">
        <f>IF(N160="sníž. přenesená",J160,0)</f>
        <v>0</v>
      </c>
      <c r="BI160" s="195">
        <f>IF(N160="nulová",J160,0)</f>
        <v>0</v>
      </c>
      <c r="BJ160" s="14" t="s">
        <v>84</v>
      </c>
      <c r="BK160" s="195">
        <f>ROUND(I160*H160,2)</f>
        <v>0</v>
      </c>
      <c r="BL160" s="14" t="s">
        <v>123</v>
      </c>
      <c r="BM160" s="194" t="s">
        <v>220</v>
      </c>
    </row>
    <row r="161" spans="1:65" s="2" customFormat="1" ht="39">
      <c r="A161" s="31"/>
      <c r="B161" s="32"/>
      <c r="C161" s="33"/>
      <c r="D161" s="196" t="s">
        <v>125</v>
      </c>
      <c r="E161" s="33"/>
      <c r="F161" s="197" t="s">
        <v>221</v>
      </c>
      <c r="G161" s="33"/>
      <c r="H161" s="33"/>
      <c r="I161" s="198"/>
      <c r="J161" s="33"/>
      <c r="K161" s="33"/>
      <c r="L161" s="36"/>
      <c r="M161" s="199"/>
      <c r="N161" s="200"/>
      <c r="O161" s="68"/>
      <c r="P161" s="68"/>
      <c r="Q161" s="68"/>
      <c r="R161" s="68"/>
      <c r="S161" s="68"/>
      <c r="T161" s="69"/>
      <c r="U161" s="31"/>
      <c r="V161" s="31"/>
      <c r="W161" s="31"/>
      <c r="X161" s="31"/>
      <c r="Y161" s="31"/>
      <c r="Z161" s="31"/>
      <c r="AA161" s="31"/>
      <c r="AB161" s="31"/>
      <c r="AC161" s="31"/>
      <c r="AD161" s="31"/>
      <c r="AE161" s="31"/>
      <c r="AT161" s="14" t="s">
        <v>125</v>
      </c>
      <c r="AU161" s="14" t="s">
        <v>86</v>
      </c>
    </row>
    <row r="162" spans="1:65" s="2" customFormat="1" ht="16.5" customHeight="1">
      <c r="A162" s="31"/>
      <c r="B162" s="32"/>
      <c r="C162" s="183" t="s">
        <v>7</v>
      </c>
      <c r="D162" s="183" t="s">
        <v>118</v>
      </c>
      <c r="E162" s="184" t="s">
        <v>222</v>
      </c>
      <c r="F162" s="185" t="s">
        <v>223</v>
      </c>
      <c r="G162" s="186" t="s">
        <v>170</v>
      </c>
      <c r="H162" s="187">
        <v>220</v>
      </c>
      <c r="I162" s="188"/>
      <c r="J162" s="189">
        <f>ROUND(I162*H162,2)</f>
        <v>0</v>
      </c>
      <c r="K162" s="185" t="s">
        <v>122</v>
      </c>
      <c r="L162" s="36"/>
      <c r="M162" s="190" t="s">
        <v>1</v>
      </c>
      <c r="N162" s="191" t="s">
        <v>42</v>
      </c>
      <c r="O162" s="68"/>
      <c r="P162" s="192">
        <f>O162*H162</f>
        <v>0</v>
      </c>
      <c r="Q162" s="192">
        <v>0</v>
      </c>
      <c r="R162" s="192">
        <f>Q162*H162</f>
        <v>0</v>
      </c>
      <c r="S162" s="192">
        <v>0</v>
      </c>
      <c r="T162" s="193">
        <f>S162*H162</f>
        <v>0</v>
      </c>
      <c r="U162" s="31"/>
      <c r="V162" s="31"/>
      <c r="W162" s="31"/>
      <c r="X162" s="31"/>
      <c r="Y162" s="31"/>
      <c r="Z162" s="31"/>
      <c r="AA162" s="31"/>
      <c r="AB162" s="31"/>
      <c r="AC162" s="31"/>
      <c r="AD162" s="31"/>
      <c r="AE162" s="31"/>
      <c r="AR162" s="194" t="s">
        <v>123</v>
      </c>
      <c r="AT162" s="194" t="s">
        <v>118</v>
      </c>
      <c r="AU162" s="194" t="s">
        <v>86</v>
      </c>
      <c r="AY162" s="14" t="s">
        <v>115</v>
      </c>
      <c r="BE162" s="195">
        <f>IF(N162="základní",J162,0)</f>
        <v>0</v>
      </c>
      <c r="BF162" s="195">
        <f>IF(N162="snížená",J162,0)</f>
        <v>0</v>
      </c>
      <c r="BG162" s="195">
        <f>IF(N162="zákl. přenesená",J162,0)</f>
        <v>0</v>
      </c>
      <c r="BH162" s="195">
        <f>IF(N162="sníž. přenesená",J162,0)</f>
        <v>0</v>
      </c>
      <c r="BI162" s="195">
        <f>IF(N162="nulová",J162,0)</f>
        <v>0</v>
      </c>
      <c r="BJ162" s="14" t="s">
        <v>84</v>
      </c>
      <c r="BK162" s="195">
        <f>ROUND(I162*H162,2)</f>
        <v>0</v>
      </c>
      <c r="BL162" s="14" t="s">
        <v>123</v>
      </c>
      <c r="BM162" s="194" t="s">
        <v>224</v>
      </c>
    </row>
    <row r="163" spans="1:65" s="2" customFormat="1" ht="39">
      <c r="A163" s="31"/>
      <c r="B163" s="32"/>
      <c r="C163" s="33"/>
      <c r="D163" s="196" t="s">
        <v>125</v>
      </c>
      <c r="E163" s="33"/>
      <c r="F163" s="197" t="s">
        <v>225</v>
      </c>
      <c r="G163" s="33"/>
      <c r="H163" s="33"/>
      <c r="I163" s="198"/>
      <c r="J163" s="33"/>
      <c r="K163" s="33"/>
      <c r="L163" s="36"/>
      <c r="M163" s="199"/>
      <c r="N163" s="200"/>
      <c r="O163" s="68"/>
      <c r="P163" s="68"/>
      <c r="Q163" s="68"/>
      <c r="R163" s="68"/>
      <c r="S163" s="68"/>
      <c r="T163" s="69"/>
      <c r="U163" s="31"/>
      <c r="V163" s="31"/>
      <c r="W163" s="31"/>
      <c r="X163" s="31"/>
      <c r="Y163" s="31"/>
      <c r="Z163" s="31"/>
      <c r="AA163" s="31"/>
      <c r="AB163" s="31"/>
      <c r="AC163" s="31"/>
      <c r="AD163" s="31"/>
      <c r="AE163" s="31"/>
      <c r="AT163" s="14" t="s">
        <v>125</v>
      </c>
      <c r="AU163" s="14" t="s">
        <v>86</v>
      </c>
    </row>
    <row r="164" spans="1:65" s="2" customFormat="1" ht="16.5" customHeight="1">
      <c r="A164" s="31"/>
      <c r="B164" s="32"/>
      <c r="C164" s="183" t="s">
        <v>226</v>
      </c>
      <c r="D164" s="183" t="s">
        <v>118</v>
      </c>
      <c r="E164" s="184" t="s">
        <v>227</v>
      </c>
      <c r="F164" s="185" t="s">
        <v>228</v>
      </c>
      <c r="G164" s="186" t="s">
        <v>170</v>
      </c>
      <c r="H164" s="187">
        <v>50</v>
      </c>
      <c r="I164" s="188"/>
      <c r="J164" s="189">
        <f>ROUND(I164*H164,2)</f>
        <v>0</v>
      </c>
      <c r="K164" s="185" t="s">
        <v>122</v>
      </c>
      <c r="L164" s="36"/>
      <c r="M164" s="190" t="s">
        <v>1</v>
      </c>
      <c r="N164" s="191" t="s">
        <v>42</v>
      </c>
      <c r="O164" s="68"/>
      <c r="P164" s="192">
        <f>O164*H164</f>
        <v>0</v>
      </c>
      <c r="Q164" s="192">
        <v>0</v>
      </c>
      <c r="R164" s="192">
        <f>Q164*H164</f>
        <v>0</v>
      </c>
      <c r="S164" s="192">
        <v>0</v>
      </c>
      <c r="T164" s="193">
        <f>S164*H164</f>
        <v>0</v>
      </c>
      <c r="U164" s="31"/>
      <c r="V164" s="31"/>
      <c r="W164" s="31"/>
      <c r="X164" s="31"/>
      <c r="Y164" s="31"/>
      <c r="Z164" s="31"/>
      <c r="AA164" s="31"/>
      <c r="AB164" s="31"/>
      <c r="AC164" s="31"/>
      <c r="AD164" s="31"/>
      <c r="AE164" s="31"/>
      <c r="AR164" s="194" t="s">
        <v>123</v>
      </c>
      <c r="AT164" s="194" t="s">
        <v>118</v>
      </c>
      <c r="AU164" s="194" t="s">
        <v>86</v>
      </c>
      <c r="AY164" s="14" t="s">
        <v>115</v>
      </c>
      <c r="BE164" s="195">
        <f>IF(N164="základní",J164,0)</f>
        <v>0</v>
      </c>
      <c r="BF164" s="195">
        <f>IF(N164="snížená",J164,0)</f>
        <v>0</v>
      </c>
      <c r="BG164" s="195">
        <f>IF(N164="zákl. přenesená",J164,0)</f>
        <v>0</v>
      </c>
      <c r="BH164" s="195">
        <f>IF(N164="sníž. přenesená",J164,0)</f>
        <v>0</v>
      </c>
      <c r="BI164" s="195">
        <f>IF(N164="nulová",J164,0)</f>
        <v>0</v>
      </c>
      <c r="BJ164" s="14" t="s">
        <v>84</v>
      </c>
      <c r="BK164" s="195">
        <f>ROUND(I164*H164,2)</f>
        <v>0</v>
      </c>
      <c r="BL164" s="14" t="s">
        <v>123</v>
      </c>
      <c r="BM164" s="194" t="s">
        <v>229</v>
      </c>
    </row>
    <row r="165" spans="1:65" s="2" customFormat="1" ht="29.25">
      <c r="A165" s="31"/>
      <c r="B165" s="32"/>
      <c r="C165" s="33"/>
      <c r="D165" s="196" t="s">
        <v>125</v>
      </c>
      <c r="E165" s="33"/>
      <c r="F165" s="197" t="s">
        <v>230</v>
      </c>
      <c r="G165" s="33"/>
      <c r="H165" s="33"/>
      <c r="I165" s="198"/>
      <c r="J165" s="33"/>
      <c r="K165" s="33"/>
      <c r="L165" s="36"/>
      <c r="M165" s="199"/>
      <c r="N165" s="200"/>
      <c r="O165" s="68"/>
      <c r="P165" s="68"/>
      <c r="Q165" s="68"/>
      <c r="R165" s="68"/>
      <c r="S165" s="68"/>
      <c r="T165" s="69"/>
      <c r="U165" s="31"/>
      <c r="V165" s="31"/>
      <c r="W165" s="31"/>
      <c r="X165" s="31"/>
      <c r="Y165" s="31"/>
      <c r="Z165" s="31"/>
      <c r="AA165" s="31"/>
      <c r="AB165" s="31"/>
      <c r="AC165" s="31"/>
      <c r="AD165" s="31"/>
      <c r="AE165" s="31"/>
      <c r="AT165" s="14" t="s">
        <v>125</v>
      </c>
      <c r="AU165" s="14" t="s">
        <v>86</v>
      </c>
    </row>
    <row r="166" spans="1:65" s="2" customFormat="1" ht="21.75" customHeight="1">
      <c r="A166" s="31"/>
      <c r="B166" s="32"/>
      <c r="C166" s="183" t="s">
        <v>231</v>
      </c>
      <c r="D166" s="183" t="s">
        <v>118</v>
      </c>
      <c r="E166" s="184" t="s">
        <v>232</v>
      </c>
      <c r="F166" s="185" t="s">
        <v>233</v>
      </c>
      <c r="G166" s="186" t="s">
        <v>170</v>
      </c>
      <c r="H166" s="187">
        <v>50</v>
      </c>
      <c r="I166" s="188"/>
      <c r="J166" s="189">
        <f>ROUND(I166*H166,2)</f>
        <v>0</v>
      </c>
      <c r="K166" s="185" t="s">
        <v>122</v>
      </c>
      <c r="L166" s="36"/>
      <c r="M166" s="190" t="s">
        <v>1</v>
      </c>
      <c r="N166" s="191" t="s">
        <v>42</v>
      </c>
      <c r="O166" s="68"/>
      <c r="P166" s="192">
        <f>O166*H166</f>
        <v>0</v>
      </c>
      <c r="Q166" s="192">
        <v>0</v>
      </c>
      <c r="R166" s="192">
        <f>Q166*H166</f>
        <v>0</v>
      </c>
      <c r="S166" s="192">
        <v>0</v>
      </c>
      <c r="T166" s="193">
        <f>S166*H166</f>
        <v>0</v>
      </c>
      <c r="U166" s="31"/>
      <c r="V166" s="31"/>
      <c r="W166" s="31"/>
      <c r="X166" s="31"/>
      <c r="Y166" s="31"/>
      <c r="Z166" s="31"/>
      <c r="AA166" s="31"/>
      <c r="AB166" s="31"/>
      <c r="AC166" s="31"/>
      <c r="AD166" s="31"/>
      <c r="AE166" s="31"/>
      <c r="AR166" s="194" t="s">
        <v>123</v>
      </c>
      <c r="AT166" s="194" t="s">
        <v>118</v>
      </c>
      <c r="AU166" s="194" t="s">
        <v>86</v>
      </c>
      <c r="AY166" s="14" t="s">
        <v>115</v>
      </c>
      <c r="BE166" s="195">
        <f>IF(N166="základní",J166,0)</f>
        <v>0</v>
      </c>
      <c r="BF166" s="195">
        <f>IF(N166="snížená",J166,0)</f>
        <v>0</v>
      </c>
      <c r="BG166" s="195">
        <f>IF(N166="zákl. přenesená",J166,0)</f>
        <v>0</v>
      </c>
      <c r="BH166" s="195">
        <f>IF(N166="sníž. přenesená",J166,0)</f>
        <v>0</v>
      </c>
      <c r="BI166" s="195">
        <f>IF(N166="nulová",J166,0)</f>
        <v>0</v>
      </c>
      <c r="BJ166" s="14" t="s">
        <v>84</v>
      </c>
      <c r="BK166" s="195">
        <f>ROUND(I166*H166,2)</f>
        <v>0</v>
      </c>
      <c r="BL166" s="14" t="s">
        <v>123</v>
      </c>
      <c r="BM166" s="194" t="s">
        <v>234</v>
      </c>
    </row>
    <row r="167" spans="1:65" s="2" customFormat="1" ht="29.25">
      <c r="A167" s="31"/>
      <c r="B167" s="32"/>
      <c r="C167" s="33"/>
      <c r="D167" s="196" t="s">
        <v>125</v>
      </c>
      <c r="E167" s="33"/>
      <c r="F167" s="197" t="s">
        <v>235</v>
      </c>
      <c r="G167" s="33"/>
      <c r="H167" s="33"/>
      <c r="I167" s="198"/>
      <c r="J167" s="33"/>
      <c r="K167" s="33"/>
      <c r="L167" s="36"/>
      <c r="M167" s="199"/>
      <c r="N167" s="200"/>
      <c r="O167" s="68"/>
      <c r="P167" s="68"/>
      <c r="Q167" s="68"/>
      <c r="R167" s="68"/>
      <c r="S167" s="68"/>
      <c r="T167" s="69"/>
      <c r="U167" s="31"/>
      <c r="V167" s="31"/>
      <c r="W167" s="31"/>
      <c r="X167" s="31"/>
      <c r="Y167" s="31"/>
      <c r="Z167" s="31"/>
      <c r="AA167" s="31"/>
      <c r="AB167" s="31"/>
      <c r="AC167" s="31"/>
      <c r="AD167" s="31"/>
      <c r="AE167" s="31"/>
      <c r="AT167" s="14" t="s">
        <v>125</v>
      </c>
      <c r="AU167" s="14" t="s">
        <v>86</v>
      </c>
    </row>
    <row r="168" spans="1:65" s="2" customFormat="1" ht="21.75" customHeight="1">
      <c r="A168" s="31"/>
      <c r="B168" s="32"/>
      <c r="C168" s="183" t="s">
        <v>236</v>
      </c>
      <c r="D168" s="183" t="s">
        <v>118</v>
      </c>
      <c r="E168" s="184" t="s">
        <v>237</v>
      </c>
      <c r="F168" s="185" t="s">
        <v>238</v>
      </c>
      <c r="G168" s="186" t="s">
        <v>170</v>
      </c>
      <c r="H168" s="187">
        <v>50</v>
      </c>
      <c r="I168" s="188"/>
      <c r="J168" s="189">
        <f>ROUND(I168*H168,2)</f>
        <v>0</v>
      </c>
      <c r="K168" s="185" t="s">
        <v>122</v>
      </c>
      <c r="L168" s="36"/>
      <c r="M168" s="190" t="s">
        <v>1</v>
      </c>
      <c r="N168" s="191" t="s">
        <v>42</v>
      </c>
      <c r="O168" s="68"/>
      <c r="P168" s="192">
        <f>O168*H168</f>
        <v>0</v>
      </c>
      <c r="Q168" s="192">
        <v>0</v>
      </c>
      <c r="R168" s="192">
        <f>Q168*H168</f>
        <v>0</v>
      </c>
      <c r="S168" s="192">
        <v>0</v>
      </c>
      <c r="T168" s="193">
        <f>S168*H168</f>
        <v>0</v>
      </c>
      <c r="U168" s="31"/>
      <c r="V168" s="31"/>
      <c r="W168" s="31"/>
      <c r="X168" s="31"/>
      <c r="Y168" s="31"/>
      <c r="Z168" s="31"/>
      <c r="AA168" s="31"/>
      <c r="AB168" s="31"/>
      <c r="AC168" s="31"/>
      <c r="AD168" s="31"/>
      <c r="AE168" s="31"/>
      <c r="AR168" s="194" t="s">
        <v>123</v>
      </c>
      <c r="AT168" s="194" t="s">
        <v>118</v>
      </c>
      <c r="AU168" s="194" t="s">
        <v>86</v>
      </c>
      <c r="AY168" s="14" t="s">
        <v>115</v>
      </c>
      <c r="BE168" s="195">
        <f>IF(N168="základní",J168,0)</f>
        <v>0</v>
      </c>
      <c r="BF168" s="195">
        <f>IF(N168="snížená",J168,0)</f>
        <v>0</v>
      </c>
      <c r="BG168" s="195">
        <f>IF(N168="zákl. přenesená",J168,0)</f>
        <v>0</v>
      </c>
      <c r="BH168" s="195">
        <f>IF(N168="sníž. přenesená",J168,0)</f>
        <v>0</v>
      </c>
      <c r="BI168" s="195">
        <f>IF(N168="nulová",J168,0)</f>
        <v>0</v>
      </c>
      <c r="BJ168" s="14" t="s">
        <v>84</v>
      </c>
      <c r="BK168" s="195">
        <f>ROUND(I168*H168,2)</f>
        <v>0</v>
      </c>
      <c r="BL168" s="14" t="s">
        <v>123</v>
      </c>
      <c r="BM168" s="194" t="s">
        <v>239</v>
      </c>
    </row>
    <row r="169" spans="1:65" s="2" customFormat="1" ht="29.25">
      <c r="A169" s="31"/>
      <c r="B169" s="32"/>
      <c r="C169" s="33"/>
      <c r="D169" s="196" t="s">
        <v>125</v>
      </c>
      <c r="E169" s="33"/>
      <c r="F169" s="197" t="s">
        <v>240</v>
      </c>
      <c r="G169" s="33"/>
      <c r="H169" s="33"/>
      <c r="I169" s="198"/>
      <c r="J169" s="33"/>
      <c r="K169" s="33"/>
      <c r="L169" s="36"/>
      <c r="M169" s="199"/>
      <c r="N169" s="200"/>
      <c r="O169" s="68"/>
      <c r="P169" s="68"/>
      <c r="Q169" s="68"/>
      <c r="R169" s="68"/>
      <c r="S169" s="68"/>
      <c r="T169" s="69"/>
      <c r="U169" s="31"/>
      <c r="V169" s="31"/>
      <c r="W169" s="31"/>
      <c r="X169" s="31"/>
      <c r="Y169" s="31"/>
      <c r="Z169" s="31"/>
      <c r="AA169" s="31"/>
      <c r="AB169" s="31"/>
      <c r="AC169" s="31"/>
      <c r="AD169" s="31"/>
      <c r="AE169" s="31"/>
      <c r="AT169" s="14" t="s">
        <v>125</v>
      </c>
      <c r="AU169" s="14" t="s">
        <v>86</v>
      </c>
    </row>
    <row r="170" spans="1:65" s="2" customFormat="1" ht="21.75" customHeight="1">
      <c r="A170" s="31"/>
      <c r="B170" s="32"/>
      <c r="C170" s="183" t="s">
        <v>241</v>
      </c>
      <c r="D170" s="183" t="s">
        <v>118</v>
      </c>
      <c r="E170" s="184" t="s">
        <v>242</v>
      </c>
      <c r="F170" s="185" t="s">
        <v>243</v>
      </c>
      <c r="G170" s="186" t="s">
        <v>170</v>
      </c>
      <c r="H170" s="187">
        <v>50</v>
      </c>
      <c r="I170" s="188"/>
      <c r="J170" s="189">
        <f>ROUND(I170*H170,2)</f>
        <v>0</v>
      </c>
      <c r="K170" s="185" t="s">
        <v>122</v>
      </c>
      <c r="L170" s="36"/>
      <c r="M170" s="190" t="s">
        <v>1</v>
      </c>
      <c r="N170" s="191" t="s">
        <v>42</v>
      </c>
      <c r="O170" s="68"/>
      <c r="P170" s="192">
        <f>O170*H170</f>
        <v>0</v>
      </c>
      <c r="Q170" s="192">
        <v>0</v>
      </c>
      <c r="R170" s="192">
        <f>Q170*H170</f>
        <v>0</v>
      </c>
      <c r="S170" s="192">
        <v>0</v>
      </c>
      <c r="T170" s="193">
        <f>S170*H170</f>
        <v>0</v>
      </c>
      <c r="U170" s="31"/>
      <c r="V170" s="31"/>
      <c r="W170" s="31"/>
      <c r="X170" s="31"/>
      <c r="Y170" s="31"/>
      <c r="Z170" s="31"/>
      <c r="AA170" s="31"/>
      <c r="AB170" s="31"/>
      <c r="AC170" s="31"/>
      <c r="AD170" s="31"/>
      <c r="AE170" s="31"/>
      <c r="AR170" s="194" t="s">
        <v>123</v>
      </c>
      <c r="AT170" s="194" t="s">
        <v>118</v>
      </c>
      <c r="AU170" s="194" t="s">
        <v>86</v>
      </c>
      <c r="AY170" s="14" t="s">
        <v>115</v>
      </c>
      <c r="BE170" s="195">
        <f>IF(N170="základní",J170,0)</f>
        <v>0</v>
      </c>
      <c r="BF170" s="195">
        <f>IF(N170="snížená",J170,0)</f>
        <v>0</v>
      </c>
      <c r="BG170" s="195">
        <f>IF(N170="zákl. přenesená",J170,0)</f>
        <v>0</v>
      </c>
      <c r="BH170" s="195">
        <f>IF(N170="sníž. přenesená",J170,0)</f>
        <v>0</v>
      </c>
      <c r="BI170" s="195">
        <f>IF(N170="nulová",J170,0)</f>
        <v>0</v>
      </c>
      <c r="BJ170" s="14" t="s">
        <v>84</v>
      </c>
      <c r="BK170" s="195">
        <f>ROUND(I170*H170,2)</f>
        <v>0</v>
      </c>
      <c r="BL170" s="14" t="s">
        <v>123</v>
      </c>
      <c r="BM170" s="194" t="s">
        <v>244</v>
      </c>
    </row>
    <row r="171" spans="1:65" s="2" customFormat="1" ht="39">
      <c r="A171" s="31"/>
      <c r="B171" s="32"/>
      <c r="C171" s="33"/>
      <c r="D171" s="196" t="s">
        <v>125</v>
      </c>
      <c r="E171" s="33"/>
      <c r="F171" s="197" t="s">
        <v>245</v>
      </c>
      <c r="G171" s="33"/>
      <c r="H171" s="33"/>
      <c r="I171" s="198"/>
      <c r="J171" s="33"/>
      <c r="K171" s="33"/>
      <c r="L171" s="36"/>
      <c r="M171" s="199"/>
      <c r="N171" s="200"/>
      <c r="O171" s="68"/>
      <c r="P171" s="68"/>
      <c r="Q171" s="68"/>
      <c r="R171" s="68"/>
      <c r="S171" s="68"/>
      <c r="T171" s="69"/>
      <c r="U171" s="31"/>
      <c r="V171" s="31"/>
      <c r="W171" s="31"/>
      <c r="X171" s="31"/>
      <c r="Y171" s="31"/>
      <c r="Z171" s="31"/>
      <c r="AA171" s="31"/>
      <c r="AB171" s="31"/>
      <c r="AC171" s="31"/>
      <c r="AD171" s="31"/>
      <c r="AE171" s="31"/>
      <c r="AT171" s="14" t="s">
        <v>125</v>
      </c>
      <c r="AU171" s="14" t="s">
        <v>86</v>
      </c>
    </row>
    <row r="172" spans="1:65" s="2" customFormat="1" ht="21.75" customHeight="1">
      <c r="A172" s="31"/>
      <c r="B172" s="32"/>
      <c r="C172" s="183" t="s">
        <v>246</v>
      </c>
      <c r="D172" s="183" t="s">
        <v>118</v>
      </c>
      <c r="E172" s="184" t="s">
        <v>247</v>
      </c>
      <c r="F172" s="185" t="s">
        <v>248</v>
      </c>
      <c r="G172" s="186" t="s">
        <v>170</v>
      </c>
      <c r="H172" s="187">
        <v>50</v>
      </c>
      <c r="I172" s="188"/>
      <c r="J172" s="189">
        <f>ROUND(I172*H172,2)</f>
        <v>0</v>
      </c>
      <c r="K172" s="185" t="s">
        <v>122</v>
      </c>
      <c r="L172" s="36"/>
      <c r="M172" s="190" t="s">
        <v>1</v>
      </c>
      <c r="N172" s="191" t="s">
        <v>42</v>
      </c>
      <c r="O172" s="68"/>
      <c r="P172" s="192">
        <f>O172*H172</f>
        <v>0</v>
      </c>
      <c r="Q172" s="192">
        <v>0</v>
      </c>
      <c r="R172" s="192">
        <f>Q172*H172</f>
        <v>0</v>
      </c>
      <c r="S172" s="192">
        <v>0</v>
      </c>
      <c r="T172" s="193">
        <f>S172*H172</f>
        <v>0</v>
      </c>
      <c r="U172" s="31"/>
      <c r="V172" s="31"/>
      <c r="W172" s="31"/>
      <c r="X172" s="31"/>
      <c r="Y172" s="31"/>
      <c r="Z172" s="31"/>
      <c r="AA172" s="31"/>
      <c r="AB172" s="31"/>
      <c r="AC172" s="31"/>
      <c r="AD172" s="31"/>
      <c r="AE172" s="31"/>
      <c r="AR172" s="194" t="s">
        <v>123</v>
      </c>
      <c r="AT172" s="194" t="s">
        <v>118</v>
      </c>
      <c r="AU172" s="194" t="s">
        <v>86</v>
      </c>
      <c r="AY172" s="14" t="s">
        <v>115</v>
      </c>
      <c r="BE172" s="195">
        <f>IF(N172="základní",J172,0)</f>
        <v>0</v>
      </c>
      <c r="BF172" s="195">
        <f>IF(N172="snížená",J172,0)</f>
        <v>0</v>
      </c>
      <c r="BG172" s="195">
        <f>IF(N172="zákl. přenesená",J172,0)</f>
        <v>0</v>
      </c>
      <c r="BH172" s="195">
        <f>IF(N172="sníž. přenesená",J172,0)</f>
        <v>0</v>
      </c>
      <c r="BI172" s="195">
        <f>IF(N172="nulová",J172,0)</f>
        <v>0</v>
      </c>
      <c r="BJ172" s="14" t="s">
        <v>84</v>
      </c>
      <c r="BK172" s="195">
        <f>ROUND(I172*H172,2)</f>
        <v>0</v>
      </c>
      <c r="BL172" s="14" t="s">
        <v>123</v>
      </c>
      <c r="BM172" s="194" t="s">
        <v>249</v>
      </c>
    </row>
    <row r="173" spans="1:65" s="2" customFormat="1" ht="39">
      <c r="A173" s="31"/>
      <c r="B173" s="32"/>
      <c r="C173" s="33"/>
      <c r="D173" s="196" t="s">
        <v>125</v>
      </c>
      <c r="E173" s="33"/>
      <c r="F173" s="197" t="s">
        <v>250</v>
      </c>
      <c r="G173" s="33"/>
      <c r="H173" s="33"/>
      <c r="I173" s="198"/>
      <c r="J173" s="33"/>
      <c r="K173" s="33"/>
      <c r="L173" s="36"/>
      <c r="M173" s="199"/>
      <c r="N173" s="200"/>
      <c r="O173" s="68"/>
      <c r="P173" s="68"/>
      <c r="Q173" s="68"/>
      <c r="R173" s="68"/>
      <c r="S173" s="68"/>
      <c r="T173" s="69"/>
      <c r="U173" s="31"/>
      <c r="V173" s="31"/>
      <c r="W173" s="31"/>
      <c r="X173" s="31"/>
      <c r="Y173" s="31"/>
      <c r="Z173" s="31"/>
      <c r="AA173" s="31"/>
      <c r="AB173" s="31"/>
      <c r="AC173" s="31"/>
      <c r="AD173" s="31"/>
      <c r="AE173" s="31"/>
      <c r="AT173" s="14" t="s">
        <v>125</v>
      </c>
      <c r="AU173" s="14" t="s">
        <v>86</v>
      </c>
    </row>
    <row r="174" spans="1:65" s="2" customFormat="1" ht="16.5" customHeight="1">
      <c r="A174" s="31"/>
      <c r="B174" s="32"/>
      <c r="C174" s="183" t="s">
        <v>251</v>
      </c>
      <c r="D174" s="183" t="s">
        <v>118</v>
      </c>
      <c r="E174" s="184" t="s">
        <v>252</v>
      </c>
      <c r="F174" s="185" t="s">
        <v>253</v>
      </c>
      <c r="G174" s="186" t="s">
        <v>170</v>
      </c>
      <c r="H174" s="187">
        <v>50</v>
      </c>
      <c r="I174" s="188"/>
      <c r="J174" s="189">
        <f>ROUND(I174*H174,2)</f>
        <v>0</v>
      </c>
      <c r="K174" s="185" t="s">
        <v>122</v>
      </c>
      <c r="L174" s="36"/>
      <c r="M174" s="190" t="s">
        <v>1</v>
      </c>
      <c r="N174" s="191" t="s">
        <v>42</v>
      </c>
      <c r="O174" s="68"/>
      <c r="P174" s="192">
        <f>O174*H174</f>
        <v>0</v>
      </c>
      <c r="Q174" s="192">
        <v>0</v>
      </c>
      <c r="R174" s="192">
        <f>Q174*H174</f>
        <v>0</v>
      </c>
      <c r="S174" s="192">
        <v>0</v>
      </c>
      <c r="T174" s="193">
        <f>S174*H174</f>
        <v>0</v>
      </c>
      <c r="U174" s="31"/>
      <c r="V174" s="31"/>
      <c r="W174" s="31"/>
      <c r="X174" s="31"/>
      <c r="Y174" s="31"/>
      <c r="Z174" s="31"/>
      <c r="AA174" s="31"/>
      <c r="AB174" s="31"/>
      <c r="AC174" s="31"/>
      <c r="AD174" s="31"/>
      <c r="AE174" s="31"/>
      <c r="AR174" s="194" t="s">
        <v>123</v>
      </c>
      <c r="AT174" s="194" t="s">
        <v>118</v>
      </c>
      <c r="AU174" s="194" t="s">
        <v>86</v>
      </c>
      <c r="AY174" s="14" t="s">
        <v>115</v>
      </c>
      <c r="BE174" s="195">
        <f>IF(N174="základní",J174,0)</f>
        <v>0</v>
      </c>
      <c r="BF174" s="195">
        <f>IF(N174="snížená",J174,0)</f>
        <v>0</v>
      </c>
      <c r="BG174" s="195">
        <f>IF(N174="zákl. přenesená",J174,0)</f>
        <v>0</v>
      </c>
      <c r="BH174" s="195">
        <f>IF(N174="sníž. přenesená",J174,0)</f>
        <v>0</v>
      </c>
      <c r="BI174" s="195">
        <f>IF(N174="nulová",J174,0)</f>
        <v>0</v>
      </c>
      <c r="BJ174" s="14" t="s">
        <v>84</v>
      </c>
      <c r="BK174" s="195">
        <f>ROUND(I174*H174,2)</f>
        <v>0</v>
      </c>
      <c r="BL174" s="14" t="s">
        <v>123</v>
      </c>
      <c r="BM174" s="194" t="s">
        <v>254</v>
      </c>
    </row>
    <row r="175" spans="1:65" s="2" customFormat="1" ht="29.25">
      <c r="A175" s="31"/>
      <c r="B175" s="32"/>
      <c r="C175" s="33"/>
      <c r="D175" s="196" t="s">
        <v>125</v>
      </c>
      <c r="E175" s="33"/>
      <c r="F175" s="197" t="s">
        <v>255</v>
      </c>
      <c r="G175" s="33"/>
      <c r="H175" s="33"/>
      <c r="I175" s="198"/>
      <c r="J175" s="33"/>
      <c r="K175" s="33"/>
      <c r="L175" s="36"/>
      <c r="M175" s="199"/>
      <c r="N175" s="200"/>
      <c r="O175" s="68"/>
      <c r="P175" s="68"/>
      <c r="Q175" s="68"/>
      <c r="R175" s="68"/>
      <c r="S175" s="68"/>
      <c r="T175" s="69"/>
      <c r="U175" s="31"/>
      <c r="V175" s="31"/>
      <c r="W175" s="31"/>
      <c r="X175" s="31"/>
      <c r="Y175" s="31"/>
      <c r="Z175" s="31"/>
      <c r="AA175" s="31"/>
      <c r="AB175" s="31"/>
      <c r="AC175" s="31"/>
      <c r="AD175" s="31"/>
      <c r="AE175" s="31"/>
      <c r="AT175" s="14" t="s">
        <v>125</v>
      </c>
      <c r="AU175" s="14" t="s">
        <v>86</v>
      </c>
    </row>
    <row r="176" spans="1:65" s="2" customFormat="1" ht="21.75" customHeight="1">
      <c r="A176" s="31"/>
      <c r="B176" s="32"/>
      <c r="C176" s="183" t="s">
        <v>256</v>
      </c>
      <c r="D176" s="183" t="s">
        <v>118</v>
      </c>
      <c r="E176" s="184" t="s">
        <v>257</v>
      </c>
      <c r="F176" s="185" t="s">
        <v>258</v>
      </c>
      <c r="G176" s="186" t="s">
        <v>170</v>
      </c>
      <c r="H176" s="187">
        <v>50</v>
      </c>
      <c r="I176" s="188"/>
      <c r="J176" s="189">
        <f>ROUND(I176*H176,2)</f>
        <v>0</v>
      </c>
      <c r="K176" s="185" t="s">
        <v>122</v>
      </c>
      <c r="L176" s="36"/>
      <c r="M176" s="190" t="s">
        <v>1</v>
      </c>
      <c r="N176" s="191" t="s">
        <v>42</v>
      </c>
      <c r="O176" s="68"/>
      <c r="P176" s="192">
        <f>O176*H176</f>
        <v>0</v>
      </c>
      <c r="Q176" s="192">
        <v>0</v>
      </c>
      <c r="R176" s="192">
        <f>Q176*H176</f>
        <v>0</v>
      </c>
      <c r="S176" s="192">
        <v>0</v>
      </c>
      <c r="T176" s="193">
        <f>S176*H176</f>
        <v>0</v>
      </c>
      <c r="U176" s="31"/>
      <c r="V176" s="31"/>
      <c r="W176" s="31"/>
      <c r="X176" s="31"/>
      <c r="Y176" s="31"/>
      <c r="Z176" s="31"/>
      <c r="AA176" s="31"/>
      <c r="AB176" s="31"/>
      <c r="AC176" s="31"/>
      <c r="AD176" s="31"/>
      <c r="AE176" s="31"/>
      <c r="AR176" s="194" t="s">
        <v>123</v>
      </c>
      <c r="AT176" s="194" t="s">
        <v>118</v>
      </c>
      <c r="AU176" s="194" t="s">
        <v>86</v>
      </c>
      <c r="AY176" s="14" t="s">
        <v>115</v>
      </c>
      <c r="BE176" s="195">
        <f>IF(N176="základní",J176,0)</f>
        <v>0</v>
      </c>
      <c r="BF176" s="195">
        <f>IF(N176="snížená",J176,0)</f>
        <v>0</v>
      </c>
      <c r="BG176" s="195">
        <f>IF(N176="zákl. přenesená",J176,0)</f>
        <v>0</v>
      </c>
      <c r="BH176" s="195">
        <f>IF(N176="sníž. přenesená",J176,0)</f>
        <v>0</v>
      </c>
      <c r="BI176" s="195">
        <f>IF(N176="nulová",J176,0)</f>
        <v>0</v>
      </c>
      <c r="BJ176" s="14" t="s">
        <v>84</v>
      </c>
      <c r="BK176" s="195">
        <f>ROUND(I176*H176,2)</f>
        <v>0</v>
      </c>
      <c r="BL176" s="14" t="s">
        <v>123</v>
      </c>
      <c r="BM176" s="194" t="s">
        <v>259</v>
      </c>
    </row>
    <row r="177" spans="1:65" s="2" customFormat="1" ht="29.25">
      <c r="A177" s="31"/>
      <c r="B177" s="32"/>
      <c r="C177" s="33"/>
      <c r="D177" s="196" t="s">
        <v>125</v>
      </c>
      <c r="E177" s="33"/>
      <c r="F177" s="197" t="s">
        <v>260</v>
      </c>
      <c r="G177" s="33"/>
      <c r="H177" s="33"/>
      <c r="I177" s="198"/>
      <c r="J177" s="33"/>
      <c r="K177" s="33"/>
      <c r="L177" s="36"/>
      <c r="M177" s="199"/>
      <c r="N177" s="200"/>
      <c r="O177" s="68"/>
      <c r="P177" s="68"/>
      <c r="Q177" s="68"/>
      <c r="R177" s="68"/>
      <c r="S177" s="68"/>
      <c r="T177" s="69"/>
      <c r="U177" s="31"/>
      <c r="V177" s="31"/>
      <c r="W177" s="31"/>
      <c r="X177" s="31"/>
      <c r="Y177" s="31"/>
      <c r="Z177" s="31"/>
      <c r="AA177" s="31"/>
      <c r="AB177" s="31"/>
      <c r="AC177" s="31"/>
      <c r="AD177" s="31"/>
      <c r="AE177" s="31"/>
      <c r="AT177" s="14" t="s">
        <v>125</v>
      </c>
      <c r="AU177" s="14" t="s">
        <v>86</v>
      </c>
    </row>
    <row r="178" spans="1:65" s="2" customFormat="1" ht="21.75" customHeight="1">
      <c r="A178" s="31"/>
      <c r="B178" s="32"/>
      <c r="C178" s="183" t="s">
        <v>261</v>
      </c>
      <c r="D178" s="183" t="s">
        <v>118</v>
      </c>
      <c r="E178" s="184" t="s">
        <v>262</v>
      </c>
      <c r="F178" s="185" t="s">
        <v>263</v>
      </c>
      <c r="G178" s="186" t="s">
        <v>170</v>
      </c>
      <c r="H178" s="187">
        <v>50</v>
      </c>
      <c r="I178" s="188"/>
      <c r="J178" s="189">
        <f>ROUND(I178*H178,2)</f>
        <v>0</v>
      </c>
      <c r="K178" s="185" t="s">
        <v>122</v>
      </c>
      <c r="L178" s="36"/>
      <c r="M178" s="190" t="s">
        <v>1</v>
      </c>
      <c r="N178" s="191" t="s">
        <v>42</v>
      </c>
      <c r="O178" s="68"/>
      <c r="P178" s="192">
        <f>O178*H178</f>
        <v>0</v>
      </c>
      <c r="Q178" s="192">
        <v>0</v>
      </c>
      <c r="R178" s="192">
        <f>Q178*H178</f>
        <v>0</v>
      </c>
      <c r="S178" s="192">
        <v>0</v>
      </c>
      <c r="T178" s="193">
        <f>S178*H178</f>
        <v>0</v>
      </c>
      <c r="U178" s="31"/>
      <c r="V178" s="31"/>
      <c r="W178" s="31"/>
      <c r="X178" s="31"/>
      <c r="Y178" s="31"/>
      <c r="Z178" s="31"/>
      <c r="AA178" s="31"/>
      <c r="AB178" s="31"/>
      <c r="AC178" s="31"/>
      <c r="AD178" s="31"/>
      <c r="AE178" s="31"/>
      <c r="AR178" s="194" t="s">
        <v>123</v>
      </c>
      <c r="AT178" s="194" t="s">
        <v>118</v>
      </c>
      <c r="AU178" s="194" t="s">
        <v>86</v>
      </c>
      <c r="AY178" s="14" t="s">
        <v>115</v>
      </c>
      <c r="BE178" s="195">
        <f>IF(N178="základní",J178,0)</f>
        <v>0</v>
      </c>
      <c r="BF178" s="195">
        <f>IF(N178="snížená",J178,0)</f>
        <v>0</v>
      </c>
      <c r="BG178" s="195">
        <f>IF(N178="zákl. přenesená",J178,0)</f>
        <v>0</v>
      </c>
      <c r="BH178" s="195">
        <f>IF(N178="sníž. přenesená",J178,0)</f>
        <v>0</v>
      </c>
      <c r="BI178" s="195">
        <f>IF(N178="nulová",J178,0)</f>
        <v>0</v>
      </c>
      <c r="BJ178" s="14" t="s">
        <v>84</v>
      </c>
      <c r="BK178" s="195">
        <f>ROUND(I178*H178,2)</f>
        <v>0</v>
      </c>
      <c r="BL178" s="14" t="s">
        <v>123</v>
      </c>
      <c r="BM178" s="194" t="s">
        <v>264</v>
      </c>
    </row>
    <row r="179" spans="1:65" s="2" customFormat="1" ht="39">
      <c r="A179" s="31"/>
      <c r="B179" s="32"/>
      <c r="C179" s="33"/>
      <c r="D179" s="196" t="s">
        <v>125</v>
      </c>
      <c r="E179" s="33"/>
      <c r="F179" s="197" t="s">
        <v>265</v>
      </c>
      <c r="G179" s="33"/>
      <c r="H179" s="33"/>
      <c r="I179" s="198"/>
      <c r="J179" s="33"/>
      <c r="K179" s="33"/>
      <c r="L179" s="36"/>
      <c r="M179" s="199"/>
      <c r="N179" s="200"/>
      <c r="O179" s="68"/>
      <c r="P179" s="68"/>
      <c r="Q179" s="68"/>
      <c r="R179" s="68"/>
      <c r="S179" s="68"/>
      <c r="T179" s="69"/>
      <c r="U179" s="31"/>
      <c r="V179" s="31"/>
      <c r="W179" s="31"/>
      <c r="X179" s="31"/>
      <c r="Y179" s="31"/>
      <c r="Z179" s="31"/>
      <c r="AA179" s="31"/>
      <c r="AB179" s="31"/>
      <c r="AC179" s="31"/>
      <c r="AD179" s="31"/>
      <c r="AE179" s="31"/>
      <c r="AT179" s="14" t="s">
        <v>125</v>
      </c>
      <c r="AU179" s="14" t="s">
        <v>86</v>
      </c>
    </row>
    <row r="180" spans="1:65" s="2" customFormat="1" ht="21.75" customHeight="1">
      <c r="A180" s="31"/>
      <c r="B180" s="32"/>
      <c r="C180" s="183" t="s">
        <v>266</v>
      </c>
      <c r="D180" s="183" t="s">
        <v>118</v>
      </c>
      <c r="E180" s="184" t="s">
        <v>267</v>
      </c>
      <c r="F180" s="185" t="s">
        <v>268</v>
      </c>
      <c r="G180" s="186" t="s">
        <v>170</v>
      </c>
      <c r="H180" s="187">
        <v>50</v>
      </c>
      <c r="I180" s="188"/>
      <c r="J180" s="189">
        <f>ROUND(I180*H180,2)</f>
        <v>0</v>
      </c>
      <c r="K180" s="185" t="s">
        <v>122</v>
      </c>
      <c r="L180" s="36"/>
      <c r="M180" s="190" t="s">
        <v>1</v>
      </c>
      <c r="N180" s="191" t="s">
        <v>42</v>
      </c>
      <c r="O180" s="68"/>
      <c r="P180" s="192">
        <f>O180*H180</f>
        <v>0</v>
      </c>
      <c r="Q180" s="192">
        <v>0</v>
      </c>
      <c r="R180" s="192">
        <f>Q180*H180</f>
        <v>0</v>
      </c>
      <c r="S180" s="192">
        <v>0</v>
      </c>
      <c r="T180" s="193">
        <f>S180*H180</f>
        <v>0</v>
      </c>
      <c r="U180" s="31"/>
      <c r="V180" s="31"/>
      <c r="W180" s="31"/>
      <c r="X180" s="31"/>
      <c r="Y180" s="31"/>
      <c r="Z180" s="31"/>
      <c r="AA180" s="31"/>
      <c r="AB180" s="31"/>
      <c r="AC180" s="31"/>
      <c r="AD180" s="31"/>
      <c r="AE180" s="31"/>
      <c r="AR180" s="194" t="s">
        <v>123</v>
      </c>
      <c r="AT180" s="194" t="s">
        <v>118</v>
      </c>
      <c r="AU180" s="194" t="s">
        <v>86</v>
      </c>
      <c r="AY180" s="14" t="s">
        <v>115</v>
      </c>
      <c r="BE180" s="195">
        <f>IF(N180="základní",J180,0)</f>
        <v>0</v>
      </c>
      <c r="BF180" s="195">
        <f>IF(N180="snížená",J180,0)</f>
        <v>0</v>
      </c>
      <c r="BG180" s="195">
        <f>IF(N180="zákl. přenesená",J180,0)</f>
        <v>0</v>
      </c>
      <c r="BH180" s="195">
        <f>IF(N180="sníž. přenesená",J180,0)</f>
        <v>0</v>
      </c>
      <c r="BI180" s="195">
        <f>IF(N180="nulová",J180,0)</f>
        <v>0</v>
      </c>
      <c r="BJ180" s="14" t="s">
        <v>84</v>
      </c>
      <c r="BK180" s="195">
        <f>ROUND(I180*H180,2)</f>
        <v>0</v>
      </c>
      <c r="BL180" s="14" t="s">
        <v>123</v>
      </c>
      <c r="BM180" s="194" t="s">
        <v>269</v>
      </c>
    </row>
    <row r="181" spans="1:65" s="2" customFormat="1" ht="39">
      <c r="A181" s="31"/>
      <c r="B181" s="32"/>
      <c r="C181" s="33"/>
      <c r="D181" s="196" t="s">
        <v>125</v>
      </c>
      <c r="E181" s="33"/>
      <c r="F181" s="197" t="s">
        <v>270</v>
      </c>
      <c r="G181" s="33"/>
      <c r="H181" s="33"/>
      <c r="I181" s="198"/>
      <c r="J181" s="33"/>
      <c r="K181" s="33"/>
      <c r="L181" s="36"/>
      <c r="M181" s="199"/>
      <c r="N181" s="200"/>
      <c r="O181" s="68"/>
      <c r="P181" s="68"/>
      <c r="Q181" s="68"/>
      <c r="R181" s="68"/>
      <c r="S181" s="68"/>
      <c r="T181" s="69"/>
      <c r="U181" s="31"/>
      <c r="V181" s="31"/>
      <c r="W181" s="31"/>
      <c r="X181" s="31"/>
      <c r="Y181" s="31"/>
      <c r="Z181" s="31"/>
      <c r="AA181" s="31"/>
      <c r="AB181" s="31"/>
      <c r="AC181" s="31"/>
      <c r="AD181" s="31"/>
      <c r="AE181" s="31"/>
      <c r="AT181" s="14" t="s">
        <v>125</v>
      </c>
      <c r="AU181" s="14" t="s">
        <v>86</v>
      </c>
    </row>
    <row r="182" spans="1:65" s="2" customFormat="1" ht="21.75" customHeight="1">
      <c r="A182" s="31"/>
      <c r="B182" s="32"/>
      <c r="C182" s="183" t="s">
        <v>271</v>
      </c>
      <c r="D182" s="183" t="s">
        <v>118</v>
      </c>
      <c r="E182" s="184" t="s">
        <v>272</v>
      </c>
      <c r="F182" s="185" t="s">
        <v>273</v>
      </c>
      <c r="G182" s="186" t="s">
        <v>170</v>
      </c>
      <c r="H182" s="187">
        <v>50</v>
      </c>
      <c r="I182" s="188"/>
      <c r="J182" s="189">
        <f>ROUND(I182*H182,2)</f>
        <v>0</v>
      </c>
      <c r="K182" s="185" t="s">
        <v>122</v>
      </c>
      <c r="L182" s="36"/>
      <c r="M182" s="190" t="s">
        <v>1</v>
      </c>
      <c r="N182" s="191" t="s">
        <v>42</v>
      </c>
      <c r="O182" s="68"/>
      <c r="P182" s="192">
        <f>O182*H182</f>
        <v>0</v>
      </c>
      <c r="Q182" s="192">
        <v>0</v>
      </c>
      <c r="R182" s="192">
        <f>Q182*H182</f>
        <v>0</v>
      </c>
      <c r="S182" s="192">
        <v>0</v>
      </c>
      <c r="T182" s="193">
        <f>S182*H182</f>
        <v>0</v>
      </c>
      <c r="U182" s="31"/>
      <c r="V182" s="31"/>
      <c r="W182" s="31"/>
      <c r="X182" s="31"/>
      <c r="Y182" s="31"/>
      <c r="Z182" s="31"/>
      <c r="AA182" s="31"/>
      <c r="AB182" s="31"/>
      <c r="AC182" s="31"/>
      <c r="AD182" s="31"/>
      <c r="AE182" s="31"/>
      <c r="AR182" s="194" t="s">
        <v>123</v>
      </c>
      <c r="AT182" s="194" t="s">
        <v>118</v>
      </c>
      <c r="AU182" s="194" t="s">
        <v>86</v>
      </c>
      <c r="AY182" s="14" t="s">
        <v>115</v>
      </c>
      <c r="BE182" s="195">
        <f>IF(N182="základní",J182,0)</f>
        <v>0</v>
      </c>
      <c r="BF182" s="195">
        <f>IF(N182="snížená",J182,0)</f>
        <v>0</v>
      </c>
      <c r="BG182" s="195">
        <f>IF(N182="zákl. přenesená",J182,0)</f>
        <v>0</v>
      </c>
      <c r="BH182" s="195">
        <f>IF(N182="sníž. přenesená",J182,0)</f>
        <v>0</v>
      </c>
      <c r="BI182" s="195">
        <f>IF(N182="nulová",J182,0)</f>
        <v>0</v>
      </c>
      <c r="BJ182" s="14" t="s">
        <v>84</v>
      </c>
      <c r="BK182" s="195">
        <f>ROUND(I182*H182,2)</f>
        <v>0</v>
      </c>
      <c r="BL182" s="14" t="s">
        <v>123</v>
      </c>
      <c r="BM182" s="194" t="s">
        <v>274</v>
      </c>
    </row>
    <row r="183" spans="1:65" s="2" customFormat="1" ht="39">
      <c r="A183" s="31"/>
      <c r="B183" s="32"/>
      <c r="C183" s="33"/>
      <c r="D183" s="196" t="s">
        <v>125</v>
      </c>
      <c r="E183" s="33"/>
      <c r="F183" s="197" t="s">
        <v>275</v>
      </c>
      <c r="G183" s="33"/>
      <c r="H183" s="33"/>
      <c r="I183" s="198"/>
      <c r="J183" s="33"/>
      <c r="K183" s="33"/>
      <c r="L183" s="36"/>
      <c r="M183" s="199"/>
      <c r="N183" s="200"/>
      <c r="O183" s="68"/>
      <c r="P183" s="68"/>
      <c r="Q183" s="68"/>
      <c r="R183" s="68"/>
      <c r="S183" s="68"/>
      <c r="T183" s="69"/>
      <c r="U183" s="31"/>
      <c r="V183" s="31"/>
      <c r="W183" s="31"/>
      <c r="X183" s="31"/>
      <c r="Y183" s="31"/>
      <c r="Z183" s="31"/>
      <c r="AA183" s="31"/>
      <c r="AB183" s="31"/>
      <c r="AC183" s="31"/>
      <c r="AD183" s="31"/>
      <c r="AE183" s="31"/>
      <c r="AT183" s="14" t="s">
        <v>125</v>
      </c>
      <c r="AU183" s="14" t="s">
        <v>86</v>
      </c>
    </row>
    <row r="184" spans="1:65" s="2" customFormat="1" ht="21.75" customHeight="1">
      <c r="A184" s="31"/>
      <c r="B184" s="32"/>
      <c r="C184" s="183" t="s">
        <v>276</v>
      </c>
      <c r="D184" s="183" t="s">
        <v>118</v>
      </c>
      <c r="E184" s="184" t="s">
        <v>277</v>
      </c>
      <c r="F184" s="185" t="s">
        <v>278</v>
      </c>
      <c r="G184" s="186" t="s">
        <v>170</v>
      </c>
      <c r="H184" s="187">
        <v>50</v>
      </c>
      <c r="I184" s="188"/>
      <c r="J184" s="189">
        <f>ROUND(I184*H184,2)</f>
        <v>0</v>
      </c>
      <c r="K184" s="185" t="s">
        <v>122</v>
      </c>
      <c r="L184" s="36"/>
      <c r="M184" s="190" t="s">
        <v>1</v>
      </c>
      <c r="N184" s="191" t="s">
        <v>42</v>
      </c>
      <c r="O184" s="68"/>
      <c r="P184" s="192">
        <f>O184*H184</f>
        <v>0</v>
      </c>
      <c r="Q184" s="192">
        <v>0</v>
      </c>
      <c r="R184" s="192">
        <f>Q184*H184</f>
        <v>0</v>
      </c>
      <c r="S184" s="192">
        <v>0</v>
      </c>
      <c r="T184" s="193">
        <f>S184*H184</f>
        <v>0</v>
      </c>
      <c r="U184" s="31"/>
      <c r="V184" s="31"/>
      <c r="W184" s="31"/>
      <c r="X184" s="31"/>
      <c r="Y184" s="31"/>
      <c r="Z184" s="31"/>
      <c r="AA184" s="31"/>
      <c r="AB184" s="31"/>
      <c r="AC184" s="31"/>
      <c r="AD184" s="31"/>
      <c r="AE184" s="31"/>
      <c r="AR184" s="194" t="s">
        <v>123</v>
      </c>
      <c r="AT184" s="194" t="s">
        <v>118</v>
      </c>
      <c r="AU184" s="194" t="s">
        <v>86</v>
      </c>
      <c r="AY184" s="14" t="s">
        <v>115</v>
      </c>
      <c r="BE184" s="195">
        <f>IF(N184="základní",J184,0)</f>
        <v>0</v>
      </c>
      <c r="BF184" s="195">
        <f>IF(N184="snížená",J184,0)</f>
        <v>0</v>
      </c>
      <c r="BG184" s="195">
        <f>IF(N184="zákl. přenesená",J184,0)</f>
        <v>0</v>
      </c>
      <c r="BH184" s="195">
        <f>IF(N184="sníž. přenesená",J184,0)</f>
        <v>0</v>
      </c>
      <c r="BI184" s="195">
        <f>IF(N184="nulová",J184,0)</f>
        <v>0</v>
      </c>
      <c r="BJ184" s="14" t="s">
        <v>84</v>
      </c>
      <c r="BK184" s="195">
        <f>ROUND(I184*H184,2)</f>
        <v>0</v>
      </c>
      <c r="BL184" s="14" t="s">
        <v>123</v>
      </c>
      <c r="BM184" s="194" t="s">
        <v>279</v>
      </c>
    </row>
    <row r="185" spans="1:65" s="2" customFormat="1" ht="39">
      <c r="A185" s="31"/>
      <c r="B185" s="32"/>
      <c r="C185" s="33"/>
      <c r="D185" s="196" t="s">
        <v>125</v>
      </c>
      <c r="E185" s="33"/>
      <c r="F185" s="197" t="s">
        <v>280</v>
      </c>
      <c r="G185" s="33"/>
      <c r="H185" s="33"/>
      <c r="I185" s="198"/>
      <c r="J185" s="33"/>
      <c r="K185" s="33"/>
      <c r="L185" s="36"/>
      <c r="M185" s="199"/>
      <c r="N185" s="200"/>
      <c r="O185" s="68"/>
      <c r="P185" s="68"/>
      <c r="Q185" s="68"/>
      <c r="R185" s="68"/>
      <c r="S185" s="68"/>
      <c r="T185" s="69"/>
      <c r="U185" s="31"/>
      <c r="V185" s="31"/>
      <c r="W185" s="31"/>
      <c r="X185" s="31"/>
      <c r="Y185" s="31"/>
      <c r="Z185" s="31"/>
      <c r="AA185" s="31"/>
      <c r="AB185" s="31"/>
      <c r="AC185" s="31"/>
      <c r="AD185" s="31"/>
      <c r="AE185" s="31"/>
      <c r="AT185" s="14" t="s">
        <v>125</v>
      </c>
      <c r="AU185" s="14" t="s">
        <v>86</v>
      </c>
    </row>
    <row r="186" spans="1:65" s="2" customFormat="1" ht="16.5" customHeight="1">
      <c r="A186" s="31"/>
      <c r="B186" s="32"/>
      <c r="C186" s="183" t="s">
        <v>281</v>
      </c>
      <c r="D186" s="183" t="s">
        <v>118</v>
      </c>
      <c r="E186" s="184" t="s">
        <v>282</v>
      </c>
      <c r="F186" s="185" t="s">
        <v>283</v>
      </c>
      <c r="G186" s="186" t="s">
        <v>170</v>
      </c>
      <c r="H186" s="187">
        <v>50</v>
      </c>
      <c r="I186" s="188"/>
      <c r="J186" s="189">
        <f>ROUND(I186*H186,2)</f>
        <v>0</v>
      </c>
      <c r="K186" s="185" t="s">
        <v>122</v>
      </c>
      <c r="L186" s="36"/>
      <c r="M186" s="190" t="s">
        <v>1</v>
      </c>
      <c r="N186" s="191" t="s">
        <v>42</v>
      </c>
      <c r="O186" s="68"/>
      <c r="P186" s="192">
        <f>O186*H186</f>
        <v>0</v>
      </c>
      <c r="Q186" s="192">
        <v>0</v>
      </c>
      <c r="R186" s="192">
        <f>Q186*H186</f>
        <v>0</v>
      </c>
      <c r="S186" s="192">
        <v>0</v>
      </c>
      <c r="T186" s="193">
        <f>S186*H186</f>
        <v>0</v>
      </c>
      <c r="U186" s="31"/>
      <c r="V186" s="31"/>
      <c r="W186" s="31"/>
      <c r="X186" s="31"/>
      <c r="Y186" s="31"/>
      <c r="Z186" s="31"/>
      <c r="AA186" s="31"/>
      <c r="AB186" s="31"/>
      <c r="AC186" s="31"/>
      <c r="AD186" s="31"/>
      <c r="AE186" s="31"/>
      <c r="AR186" s="194" t="s">
        <v>123</v>
      </c>
      <c r="AT186" s="194" t="s">
        <v>118</v>
      </c>
      <c r="AU186" s="194" t="s">
        <v>86</v>
      </c>
      <c r="AY186" s="14" t="s">
        <v>115</v>
      </c>
      <c r="BE186" s="195">
        <f>IF(N186="základní",J186,0)</f>
        <v>0</v>
      </c>
      <c r="BF186" s="195">
        <f>IF(N186="snížená",J186,0)</f>
        <v>0</v>
      </c>
      <c r="BG186" s="195">
        <f>IF(N186="zákl. přenesená",J186,0)</f>
        <v>0</v>
      </c>
      <c r="BH186" s="195">
        <f>IF(N186="sníž. přenesená",J186,0)</f>
        <v>0</v>
      </c>
      <c r="BI186" s="195">
        <f>IF(N186="nulová",J186,0)</f>
        <v>0</v>
      </c>
      <c r="BJ186" s="14" t="s">
        <v>84</v>
      </c>
      <c r="BK186" s="195">
        <f>ROUND(I186*H186,2)</f>
        <v>0</v>
      </c>
      <c r="BL186" s="14" t="s">
        <v>123</v>
      </c>
      <c r="BM186" s="194" t="s">
        <v>284</v>
      </c>
    </row>
    <row r="187" spans="1:65" s="2" customFormat="1" ht="29.25">
      <c r="A187" s="31"/>
      <c r="B187" s="32"/>
      <c r="C187" s="33"/>
      <c r="D187" s="196" t="s">
        <v>125</v>
      </c>
      <c r="E187" s="33"/>
      <c r="F187" s="197" t="s">
        <v>285</v>
      </c>
      <c r="G187" s="33"/>
      <c r="H187" s="33"/>
      <c r="I187" s="198"/>
      <c r="J187" s="33"/>
      <c r="K187" s="33"/>
      <c r="L187" s="36"/>
      <c r="M187" s="199"/>
      <c r="N187" s="200"/>
      <c r="O187" s="68"/>
      <c r="P187" s="68"/>
      <c r="Q187" s="68"/>
      <c r="R187" s="68"/>
      <c r="S187" s="68"/>
      <c r="T187" s="69"/>
      <c r="U187" s="31"/>
      <c r="V187" s="31"/>
      <c r="W187" s="31"/>
      <c r="X187" s="31"/>
      <c r="Y187" s="31"/>
      <c r="Z187" s="31"/>
      <c r="AA187" s="31"/>
      <c r="AB187" s="31"/>
      <c r="AC187" s="31"/>
      <c r="AD187" s="31"/>
      <c r="AE187" s="31"/>
      <c r="AT187" s="14" t="s">
        <v>125</v>
      </c>
      <c r="AU187" s="14" t="s">
        <v>86</v>
      </c>
    </row>
    <row r="188" spans="1:65" s="2" customFormat="1" ht="21.75" customHeight="1">
      <c r="A188" s="31"/>
      <c r="B188" s="32"/>
      <c r="C188" s="183" t="s">
        <v>286</v>
      </c>
      <c r="D188" s="183" t="s">
        <v>118</v>
      </c>
      <c r="E188" s="184" t="s">
        <v>287</v>
      </c>
      <c r="F188" s="185" t="s">
        <v>288</v>
      </c>
      <c r="G188" s="186" t="s">
        <v>170</v>
      </c>
      <c r="H188" s="187">
        <v>30</v>
      </c>
      <c r="I188" s="188"/>
      <c r="J188" s="189">
        <f>ROUND(I188*H188,2)</f>
        <v>0</v>
      </c>
      <c r="K188" s="185" t="s">
        <v>122</v>
      </c>
      <c r="L188" s="36"/>
      <c r="M188" s="190" t="s">
        <v>1</v>
      </c>
      <c r="N188" s="191" t="s">
        <v>42</v>
      </c>
      <c r="O188" s="68"/>
      <c r="P188" s="192">
        <f>O188*H188</f>
        <v>0</v>
      </c>
      <c r="Q188" s="192">
        <v>0</v>
      </c>
      <c r="R188" s="192">
        <f>Q188*H188</f>
        <v>0</v>
      </c>
      <c r="S188" s="192">
        <v>0</v>
      </c>
      <c r="T188" s="193">
        <f>S188*H188</f>
        <v>0</v>
      </c>
      <c r="U188" s="31"/>
      <c r="V188" s="31"/>
      <c r="W188" s="31"/>
      <c r="X188" s="31"/>
      <c r="Y188" s="31"/>
      <c r="Z188" s="31"/>
      <c r="AA188" s="31"/>
      <c r="AB188" s="31"/>
      <c r="AC188" s="31"/>
      <c r="AD188" s="31"/>
      <c r="AE188" s="31"/>
      <c r="AR188" s="194" t="s">
        <v>123</v>
      </c>
      <c r="AT188" s="194" t="s">
        <v>118</v>
      </c>
      <c r="AU188" s="194" t="s">
        <v>86</v>
      </c>
      <c r="AY188" s="14" t="s">
        <v>115</v>
      </c>
      <c r="BE188" s="195">
        <f>IF(N188="základní",J188,0)</f>
        <v>0</v>
      </c>
      <c r="BF188" s="195">
        <f>IF(N188="snížená",J188,0)</f>
        <v>0</v>
      </c>
      <c r="BG188" s="195">
        <f>IF(N188="zákl. přenesená",J188,0)</f>
        <v>0</v>
      </c>
      <c r="BH188" s="195">
        <f>IF(N188="sníž. přenesená",J188,0)</f>
        <v>0</v>
      </c>
      <c r="BI188" s="195">
        <f>IF(N188="nulová",J188,0)</f>
        <v>0</v>
      </c>
      <c r="BJ188" s="14" t="s">
        <v>84</v>
      </c>
      <c r="BK188" s="195">
        <f>ROUND(I188*H188,2)</f>
        <v>0</v>
      </c>
      <c r="BL188" s="14" t="s">
        <v>123</v>
      </c>
      <c r="BM188" s="194" t="s">
        <v>289</v>
      </c>
    </row>
    <row r="189" spans="1:65" s="2" customFormat="1" ht="29.25">
      <c r="A189" s="31"/>
      <c r="B189" s="32"/>
      <c r="C189" s="33"/>
      <c r="D189" s="196" t="s">
        <v>125</v>
      </c>
      <c r="E189" s="33"/>
      <c r="F189" s="197" t="s">
        <v>290</v>
      </c>
      <c r="G189" s="33"/>
      <c r="H189" s="33"/>
      <c r="I189" s="198"/>
      <c r="J189" s="33"/>
      <c r="K189" s="33"/>
      <c r="L189" s="36"/>
      <c r="M189" s="199"/>
      <c r="N189" s="200"/>
      <c r="O189" s="68"/>
      <c r="P189" s="68"/>
      <c r="Q189" s="68"/>
      <c r="R189" s="68"/>
      <c r="S189" s="68"/>
      <c r="T189" s="69"/>
      <c r="U189" s="31"/>
      <c r="V189" s="31"/>
      <c r="W189" s="31"/>
      <c r="X189" s="31"/>
      <c r="Y189" s="31"/>
      <c r="Z189" s="31"/>
      <c r="AA189" s="31"/>
      <c r="AB189" s="31"/>
      <c r="AC189" s="31"/>
      <c r="AD189" s="31"/>
      <c r="AE189" s="31"/>
      <c r="AT189" s="14" t="s">
        <v>125</v>
      </c>
      <c r="AU189" s="14" t="s">
        <v>86</v>
      </c>
    </row>
    <row r="190" spans="1:65" s="2" customFormat="1" ht="21.75" customHeight="1">
      <c r="A190" s="31"/>
      <c r="B190" s="32"/>
      <c r="C190" s="183" t="s">
        <v>291</v>
      </c>
      <c r="D190" s="183" t="s">
        <v>118</v>
      </c>
      <c r="E190" s="184" t="s">
        <v>292</v>
      </c>
      <c r="F190" s="185" t="s">
        <v>293</v>
      </c>
      <c r="G190" s="186" t="s">
        <v>170</v>
      </c>
      <c r="H190" s="187">
        <v>30</v>
      </c>
      <c r="I190" s="188"/>
      <c r="J190" s="189">
        <f>ROUND(I190*H190,2)</f>
        <v>0</v>
      </c>
      <c r="K190" s="185" t="s">
        <v>122</v>
      </c>
      <c r="L190" s="36"/>
      <c r="M190" s="190" t="s">
        <v>1</v>
      </c>
      <c r="N190" s="191" t="s">
        <v>42</v>
      </c>
      <c r="O190" s="68"/>
      <c r="P190" s="192">
        <f>O190*H190</f>
        <v>0</v>
      </c>
      <c r="Q190" s="192">
        <v>0</v>
      </c>
      <c r="R190" s="192">
        <f>Q190*H190</f>
        <v>0</v>
      </c>
      <c r="S190" s="192">
        <v>0</v>
      </c>
      <c r="T190" s="193">
        <f>S190*H190</f>
        <v>0</v>
      </c>
      <c r="U190" s="31"/>
      <c r="V190" s="31"/>
      <c r="W190" s="31"/>
      <c r="X190" s="31"/>
      <c r="Y190" s="31"/>
      <c r="Z190" s="31"/>
      <c r="AA190" s="31"/>
      <c r="AB190" s="31"/>
      <c r="AC190" s="31"/>
      <c r="AD190" s="31"/>
      <c r="AE190" s="31"/>
      <c r="AR190" s="194" t="s">
        <v>123</v>
      </c>
      <c r="AT190" s="194" t="s">
        <v>118</v>
      </c>
      <c r="AU190" s="194" t="s">
        <v>86</v>
      </c>
      <c r="AY190" s="14" t="s">
        <v>115</v>
      </c>
      <c r="BE190" s="195">
        <f>IF(N190="základní",J190,0)</f>
        <v>0</v>
      </c>
      <c r="BF190" s="195">
        <f>IF(N190="snížená",J190,0)</f>
        <v>0</v>
      </c>
      <c r="BG190" s="195">
        <f>IF(N190="zákl. přenesená",J190,0)</f>
        <v>0</v>
      </c>
      <c r="BH190" s="195">
        <f>IF(N190="sníž. přenesená",J190,0)</f>
        <v>0</v>
      </c>
      <c r="BI190" s="195">
        <f>IF(N190="nulová",J190,0)</f>
        <v>0</v>
      </c>
      <c r="BJ190" s="14" t="s">
        <v>84</v>
      </c>
      <c r="BK190" s="195">
        <f>ROUND(I190*H190,2)</f>
        <v>0</v>
      </c>
      <c r="BL190" s="14" t="s">
        <v>123</v>
      </c>
      <c r="BM190" s="194" t="s">
        <v>294</v>
      </c>
    </row>
    <row r="191" spans="1:65" s="2" customFormat="1" ht="39">
      <c r="A191" s="31"/>
      <c r="B191" s="32"/>
      <c r="C191" s="33"/>
      <c r="D191" s="196" t="s">
        <v>125</v>
      </c>
      <c r="E191" s="33"/>
      <c r="F191" s="197" t="s">
        <v>295</v>
      </c>
      <c r="G191" s="33"/>
      <c r="H191" s="33"/>
      <c r="I191" s="198"/>
      <c r="J191" s="33"/>
      <c r="K191" s="33"/>
      <c r="L191" s="36"/>
      <c r="M191" s="199"/>
      <c r="N191" s="200"/>
      <c r="O191" s="68"/>
      <c r="P191" s="68"/>
      <c r="Q191" s="68"/>
      <c r="R191" s="68"/>
      <c r="S191" s="68"/>
      <c r="T191" s="69"/>
      <c r="U191" s="31"/>
      <c r="V191" s="31"/>
      <c r="W191" s="31"/>
      <c r="X191" s="31"/>
      <c r="Y191" s="31"/>
      <c r="Z191" s="31"/>
      <c r="AA191" s="31"/>
      <c r="AB191" s="31"/>
      <c r="AC191" s="31"/>
      <c r="AD191" s="31"/>
      <c r="AE191" s="31"/>
      <c r="AT191" s="14" t="s">
        <v>125</v>
      </c>
      <c r="AU191" s="14" t="s">
        <v>86</v>
      </c>
    </row>
    <row r="192" spans="1:65" s="2" customFormat="1" ht="21.75" customHeight="1">
      <c r="A192" s="31"/>
      <c r="B192" s="32"/>
      <c r="C192" s="183" t="s">
        <v>296</v>
      </c>
      <c r="D192" s="183" t="s">
        <v>118</v>
      </c>
      <c r="E192" s="184" t="s">
        <v>297</v>
      </c>
      <c r="F192" s="185" t="s">
        <v>298</v>
      </c>
      <c r="G192" s="186" t="s">
        <v>170</v>
      </c>
      <c r="H192" s="187">
        <v>30</v>
      </c>
      <c r="I192" s="188"/>
      <c r="J192" s="189">
        <f>ROUND(I192*H192,2)</f>
        <v>0</v>
      </c>
      <c r="K192" s="185" t="s">
        <v>122</v>
      </c>
      <c r="L192" s="36"/>
      <c r="M192" s="190" t="s">
        <v>1</v>
      </c>
      <c r="N192" s="191" t="s">
        <v>42</v>
      </c>
      <c r="O192" s="68"/>
      <c r="P192" s="192">
        <f>O192*H192</f>
        <v>0</v>
      </c>
      <c r="Q192" s="192">
        <v>0</v>
      </c>
      <c r="R192" s="192">
        <f>Q192*H192</f>
        <v>0</v>
      </c>
      <c r="S192" s="192">
        <v>0</v>
      </c>
      <c r="T192" s="193">
        <f>S192*H192</f>
        <v>0</v>
      </c>
      <c r="U192" s="31"/>
      <c r="V192" s="31"/>
      <c r="W192" s="31"/>
      <c r="X192" s="31"/>
      <c r="Y192" s="31"/>
      <c r="Z192" s="31"/>
      <c r="AA192" s="31"/>
      <c r="AB192" s="31"/>
      <c r="AC192" s="31"/>
      <c r="AD192" s="31"/>
      <c r="AE192" s="31"/>
      <c r="AR192" s="194" t="s">
        <v>123</v>
      </c>
      <c r="AT192" s="194" t="s">
        <v>118</v>
      </c>
      <c r="AU192" s="194" t="s">
        <v>86</v>
      </c>
      <c r="AY192" s="14" t="s">
        <v>115</v>
      </c>
      <c r="BE192" s="195">
        <f>IF(N192="základní",J192,0)</f>
        <v>0</v>
      </c>
      <c r="BF192" s="195">
        <f>IF(N192="snížená",J192,0)</f>
        <v>0</v>
      </c>
      <c r="BG192" s="195">
        <f>IF(N192="zákl. přenesená",J192,0)</f>
        <v>0</v>
      </c>
      <c r="BH192" s="195">
        <f>IF(N192="sníž. přenesená",J192,0)</f>
        <v>0</v>
      </c>
      <c r="BI192" s="195">
        <f>IF(N192="nulová",J192,0)</f>
        <v>0</v>
      </c>
      <c r="BJ192" s="14" t="s">
        <v>84</v>
      </c>
      <c r="BK192" s="195">
        <f>ROUND(I192*H192,2)</f>
        <v>0</v>
      </c>
      <c r="BL192" s="14" t="s">
        <v>123</v>
      </c>
      <c r="BM192" s="194" t="s">
        <v>299</v>
      </c>
    </row>
    <row r="193" spans="1:65" s="2" customFormat="1" ht="39">
      <c r="A193" s="31"/>
      <c r="B193" s="32"/>
      <c r="C193" s="33"/>
      <c r="D193" s="196" t="s">
        <v>125</v>
      </c>
      <c r="E193" s="33"/>
      <c r="F193" s="197" t="s">
        <v>300</v>
      </c>
      <c r="G193" s="33"/>
      <c r="H193" s="33"/>
      <c r="I193" s="198"/>
      <c r="J193" s="33"/>
      <c r="K193" s="33"/>
      <c r="L193" s="36"/>
      <c r="M193" s="199"/>
      <c r="N193" s="200"/>
      <c r="O193" s="68"/>
      <c r="P193" s="68"/>
      <c r="Q193" s="68"/>
      <c r="R193" s="68"/>
      <c r="S193" s="68"/>
      <c r="T193" s="69"/>
      <c r="U193" s="31"/>
      <c r="V193" s="31"/>
      <c r="W193" s="31"/>
      <c r="X193" s="31"/>
      <c r="Y193" s="31"/>
      <c r="Z193" s="31"/>
      <c r="AA193" s="31"/>
      <c r="AB193" s="31"/>
      <c r="AC193" s="31"/>
      <c r="AD193" s="31"/>
      <c r="AE193" s="31"/>
      <c r="AT193" s="14" t="s">
        <v>125</v>
      </c>
      <c r="AU193" s="14" t="s">
        <v>86</v>
      </c>
    </row>
    <row r="194" spans="1:65" s="2" customFormat="1" ht="21.75" customHeight="1">
      <c r="A194" s="31"/>
      <c r="B194" s="32"/>
      <c r="C194" s="183" t="s">
        <v>301</v>
      </c>
      <c r="D194" s="183" t="s">
        <v>118</v>
      </c>
      <c r="E194" s="184" t="s">
        <v>302</v>
      </c>
      <c r="F194" s="185" t="s">
        <v>303</v>
      </c>
      <c r="G194" s="186" t="s">
        <v>170</v>
      </c>
      <c r="H194" s="187">
        <v>30</v>
      </c>
      <c r="I194" s="188"/>
      <c r="J194" s="189">
        <f>ROUND(I194*H194,2)</f>
        <v>0</v>
      </c>
      <c r="K194" s="185" t="s">
        <v>122</v>
      </c>
      <c r="L194" s="36"/>
      <c r="M194" s="190" t="s">
        <v>1</v>
      </c>
      <c r="N194" s="191" t="s">
        <v>42</v>
      </c>
      <c r="O194" s="68"/>
      <c r="P194" s="192">
        <f>O194*H194</f>
        <v>0</v>
      </c>
      <c r="Q194" s="192">
        <v>0</v>
      </c>
      <c r="R194" s="192">
        <f>Q194*H194</f>
        <v>0</v>
      </c>
      <c r="S194" s="192">
        <v>0</v>
      </c>
      <c r="T194" s="193">
        <f>S194*H194</f>
        <v>0</v>
      </c>
      <c r="U194" s="31"/>
      <c r="V194" s="31"/>
      <c r="W194" s="31"/>
      <c r="X194" s="31"/>
      <c r="Y194" s="31"/>
      <c r="Z194" s="31"/>
      <c r="AA194" s="31"/>
      <c r="AB194" s="31"/>
      <c r="AC194" s="31"/>
      <c r="AD194" s="31"/>
      <c r="AE194" s="31"/>
      <c r="AR194" s="194" t="s">
        <v>123</v>
      </c>
      <c r="AT194" s="194" t="s">
        <v>118</v>
      </c>
      <c r="AU194" s="194" t="s">
        <v>86</v>
      </c>
      <c r="AY194" s="14" t="s">
        <v>115</v>
      </c>
      <c r="BE194" s="195">
        <f>IF(N194="základní",J194,0)</f>
        <v>0</v>
      </c>
      <c r="BF194" s="195">
        <f>IF(N194="snížená",J194,0)</f>
        <v>0</v>
      </c>
      <c r="BG194" s="195">
        <f>IF(N194="zákl. přenesená",J194,0)</f>
        <v>0</v>
      </c>
      <c r="BH194" s="195">
        <f>IF(N194="sníž. přenesená",J194,0)</f>
        <v>0</v>
      </c>
      <c r="BI194" s="195">
        <f>IF(N194="nulová",J194,0)</f>
        <v>0</v>
      </c>
      <c r="BJ194" s="14" t="s">
        <v>84</v>
      </c>
      <c r="BK194" s="195">
        <f>ROUND(I194*H194,2)</f>
        <v>0</v>
      </c>
      <c r="BL194" s="14" t="s">
        <v>123</v>
      </c>
      <c r="BM194" s="194" t="s">
        <v>304</v>
      </c>
    </row>
    <row r="195" spans="1:65" s="2" customFormat="1" ht="39">
      <c r="A195" s="31"/>
      <c r="B195" s="32"/>
      <c r="C195" s="33"/>
      <c r="D195" s="196" t="s">
        <v>125</v>
      </c>
      <c r="E195" s="33"/>
      <c r="F195" s="197" t="s">
        <v>305</v>
      </c>
      <c r="G195" s="33"/>
      <c r="H195" s="33"/>
      <c r="I195" s="198"/>
      <c r="J195" s="33"/>
      <c r="K195" s="33"/>
      <c r="L195" s="36"/>
      <c r="M195" s="199"/>
      <c r="N195" s="200"/>
      <c r="O195" s="68"/>
      <c r="P195" s="68"/>
      <c r="Q195" s="68"/>
      <c r="R195" s="68"/>
      <c r="S195" s="68"/>
      <c r="T195" s="69"/>
      <c r="U195" s="31"/>
      <c r="V195" s="31"/>
      <c r="W195" s="31"/>
      <c r="X195" s="31"/>
      <c r="Y195" s="31"/>
      <c r="Z195" s="31"/>
      <c r="AA195" s="31"/>
      <c r="AB195" s="31"/>
      <c r="AC195" s="31"/>
      <c r="AD195" s="31"/>
      <c r="AE195" s="31"/>
      <c r="AT195" s="14" t="s">
        <v>125</v>
      </c>
      <c r="AU195" s="14" t="s">
        <v>86</v>
      </c>
    </row>
    <row r="196" spans="1:65" s="2" customFormat="1" ht="21.75" customHeight="1">
      <c r="A196" s="31"/>
      <c r="B196" s="32"/>
      <c r="C196" s="183" t="s">
        <v>306</v>
      </c>
      <c r="D196" s="183" t="s">
        <v>118</v>
      </c>
      <c r="E196" s="184" t="s">
        <v>307</v>
      </c>
      <c r="F196" s="185" t="s">
        <v>308</v>
      </c>
      <c r="G196" s="186" t="s">
        <v>170</v>
      </c>
      <c r="H196" s="187">
        <v>30</v>
      </c>
      <c r="I196" s="188"/>
      <c r="J196" s="189">
        <f>ROUND(I196*H196,2)</f>
        <v>0</v>
      </c>
      <c r="K196" s="185" t="s">
        <v>122</v>
      </c>
      <c r="L196" s="36"/>
      <c r="M196" s="190" t="s">
        <v>1</v>
      </c>
      <c r="N196" s="191" t="s">
        <v>42</v>
      </c>
      <c r="O196" s="68"/>
      <c r="P196" s="192">
        <f>O196*H196</f>
        <v>0</v>
      </c>
      <c r="Q196" s="192">
        <v>0</v>
      </c>
      <c r="R196" s="192">
        <f>Q196*H196</f>
        <v>0</v>
      </c>
      <c r="S196" s="192">
        <v>0</v>
      </c>
      <c r="T196" s="193">
        <f>S196*H196</f>
        <v>0</v>
      </c>
      <c r="U196" s="31"/>
      <c r="V196" s="31"/>
      <c r="W196" s="31"/>
      <c r="X196" s="31"/>
      <c r="Y196" s="31"/>
      <c r="Z196" s="31"/>
      <c r="AA196" s="31"/>
      <c r="AB196" s="31"/>
      <c r="AC196" s="31"/>
      <c r="AD196" s="31"/>
      <c r="AE196" s="31"/>
      <c r="AR196" s="194" t="s">
        <v>123</v>
      </c>
      <c r="AT196" s="194" t="s">
        <v>118</v>
      </c>
      <c r="AU196" s="194" t="s">
        <v>86</v>
      </c>
      <c r="AY196" s="14" t="s">
        <v>115</v>
      </c>
      <c r="BE196" s="195">
        <f>IF(N196="základní",J196,0)</f>
        <v>0</v>
      </c>
      <c r="BF196" s="195">
        <f>IF(N196="snížená",J196,0)</f>
        <v>0</v>
      </c>
      <c r="BG196" s="195">
        <f>IF(N196="zákl. přenesená",J196,0)</f>
        <v>0</v>
      </c>
      <c r="BH196" s="195">
        <f>IF(N196="sníž. přenesená",J196,0)</f>
        <v>0</v>
      </c>
      <c r="BI196" s="195">
        <f>IF(N196="nulová",J196,0)</f>
        <v>0</v>
      </c>
      <c r="BJ196" s="14" t="s">
        <v>84</v>
      </c>
      <c r="BK196" s="195">
        <f>ROUND(I196*H196,2)</f>
        <v>0</v>
      </c>
      <c r="BL196" s="14" t="s">
        <v>123</v>
      </c>
      <c r="BM196" s="194" t="s">
        <v>309</v>
      </c>
    </row>
    <row r="197" spans="1:65" s="2" customFormat="1" ht="39">
      <c r="A197" s="31"/>
      <c r="B197" s="32"/>
      <c r="C197" s="33"/>
      <c r="D197" s="196" t="s">
        <v>125</v>
      </c>
      <c r="E197" s="33"/>
      <c r="F197" s="197" t="s">
        <v>310</v>
      </c>
      <c r="G197" s="33"/>
      <c r="H197" s="33"/>
      <c r="I197" s="198"/>
      <c r="J197" s="33"/>
      <c r="K197" s="33"/>
      <c r="L197" s="36"/>
      <c r="M197" s="199"/>
      <c r="N197" s="200"/>
      <c r="O197" s="68"/>
      <c r="P197" s="68"/>
      <c r="Q197" s="68"/>
      <c r="R197" s="68"/>
      <c r="S197" s="68"/>
      <c r="T197" s="69"/>
      <c r="U197" s="31"/>
      <c r="V197" s="31"/>
      <c r="W197" s="31"/>
      <c r="X197" s="31"/>
      <c r="Y197" s="31"/>
      <c r="Z197" s="31"/>
      <c r="AA197" s="31"/>
      <c r="AB197" s="31"/>
      <c r="AC197" s="31"/>
      <c r="AD197" s="31"/>
      <c r="AE197" s="31"/>
      <c r="AT197" s="14" t="s">
        <v>125</v>
      </c>
      <c r="AU197" s="14" t="s">
        <v>86</v>
      </c>
    </row>
    <row r="198" spans="1:65" s="2" customFormat="1" ht="16.5" customHeight="1">
      <c r="A198" s="31"/>
      <c r="B198" s="32"/>
      <c r="C198" s="183" t="s">
        <v>311</v>
      </c>
      <c r="D198" s="183" t="s">
        <v>118</v>
      </c>
      <c r="E198" s="184" t="s">
        <v>312</v>
      </c>
      <c r="F198" s="185" t="s">
        <v>313</v>
      </c>
      <c r="G198" s="186" t="s">
        <v>170</v>
      </c>
      <c r="H198" s="187">
        <v>30</v>
      </c>
      <c r="I198" s="188"/>
      <c r="J198" s="189">
        <f>ROUND(I198*H198,2)</f>
        <v>0</v>
      </c>
      <c r="K198" s="185" t="s">
        <v>122</v>
      </c>
      <c r="L198" s="36"/>
      <c r="M198" s="190" t="s">
        <v>1</v>
      </c>
      <c r="N198" s="191" t="s">
        <v>42</v>
      </c>
      <c r="O198" s="68"/>
      <c r="P198" s="192">
        <f>O198*H198</f>
        <v>0</v>
      </c>
      <c r="Q198" s="192">
        <v>0</v>
      </c>
      <c r="R198" s="192">
        <f>Q198*H198</f>
        <v>0</v>
      </c>
      <c r="S198" s="192">
        <v>0</v>
      </c>
      <c r="T198" s="193">
        <f>S198*H198</f>
        <v>0</v>
      </c>
      <c r="U198" s="31"/>
      <c r="V198" s="31"/>
      <c r="W198" s="31"/>
      <c r="X198" s="31"/>
      <c r="Y198" s="31"/>
      <c r="Z198" s="31"/>
      <c r="AA198" s="31"/>
      <c r="AB198" s="31"/>
      <c r="AC198" s="31"/>
      <c r="AD198" s="31"/>
      <c r="AE198" s="31"/>
      <c r="AR198" s="194" t="s">
        <v>123</v>
      </c>
      <c r="AT198" s="194" t="s">
        <v>118</v>
      </c>
      <c r="AU198" s="194" t="s">
        <v>86</v>
      </c>
      <c r="AY198" s="14" t="s">
        <v>115</v>
      </c>
      <c r="BE198" s="195">
        <f>IF(N198="základní",J198,0)</f>
        <v>0</v>
      </c>
      <c r="BF198" s="195">
        <f>IF(N198="snížená",J198,0)</f>
        <v>0</v>
      </c>
      <c r="BG198" s="195">
        <f>IF(N198="zákl. přenesená",J198,0)</f>
        <v>0</v>
      </c>
      <c r="BH198" s="195">
        <f>IF(N198="sníž. přenesená",J198,0)</f>
        <v>0</v>
      </c>
      <c r="BI198" s="195">
        <f>IF(N198="nulová",J198,0)</f>
        <v>0</v>
      </c>
      <c r="BJ198" s="14" t="s">
        <v>84</v>
      </c>
      <c r="BK198" s="195">
        <f>ROUND(I198*H198,2)</f>
        <v>0</v>
      </c>
      <c r="BL198" s="14" t="s">
        <v>123</v>
      </c>
      <c r="BM198" s="194" t="s">
        <v>314</v>
      </c>
    </row>
    <row r="199" spans="1:65" s="2" customFormat="1" ht="29.25">
      <c r="A199" s="31"/>
      <c r="B199" s="32"/>
      <c r="C199" s="33"/>
      <c r="D199" s="196" t="s">
        <v>125</v>
      </c>
      <c r="E199" s="33"/>
      <c r="F199" s="197" t="s">
        <v>315</v>
      </c>
      <c r="G199" s="33"/>
      <c r="H199" s="33"/>
      <c r="I199" s="198"/>
      <c r="J199" s="33"/>
      <c r="K199" s="33"/>
      <c r="L199" s="36"/>
      <c r="M199" s="199"/>
      <c r="N199" s="200"/>
      <c r="O199" s="68"/>
      <c r="P199" s="68"/>
      <c r="Q199" s="68"/>
      <c r="R199" s="68"/>
      <c r="S199" s="68"/>
      <c r="T199" s="69"/>
      <c r="U199" s="31"/>
      <c r="V199" s="31"/>
      <c r="W199" s="31"/>
      <c r="X199" s="31"/>
      <c r="Y199" s="31"/>
      <c r="Z199" s="31"/>
      <c r="AA199" s="31"/>
      <c r="AB199" s="31"/>
      <c r="AC199" s="31"/>
      <c r="AD199" s="31"/>
      <c r="AE199" s="31"/>
      <c r="AT199" s="14" t="s">
        <v>125</v>
      </c>
      <c r="AU199" s="14" t="s">
        <v>86</v>
      </c>
    </row>
    <row r="200" spans="1:65" s="2" customFormat="1" ht="21.75" customHeight="1">
      <c r="A200" s="31"/>
      <c r="B200" s="32"/>
      <c r="C200" s="183" t="s">
        <v>316</v>
      </c>
      <c r="D200" s="183" t="s">
        <v>118</v>
      </c>
      <c r="E200" s="184" t="s">
        <v>317</v>
      </c>
      <c r="F200" s="185" t="s">
        <v>318</v>
      </c>
      <c r="G200" s="186" t="s">
        <v>170</v>
      </c>
      <c r="H200" s="187">
        <v>30</v>
      </c>
      <c r="I200" s="188"/>
      <c r="J200" s="189">
        <f>ROUND(I200*H200,2)</f>
        <v>0</v>
      </c>
      <c r="K200" s="185" t="s">
        <v>122</v>
      </c>
      <c r="L200" s="36"/>
      <c r="M200" s="190" t="s">
        <v>1</v>
      </c>
      <c r="N200" s="191" t="s">
        <v>42</v>
      </c>
      <c r="O200" s="68"/>
      <c r="P200" s="192">
        <f>O200*H200</f>
        <v>0</v>
      </c>
      <c r="Q200" s="192">
        <v>0</v>
      </c>
      <c r="R200" s="192">
        <f>Q200*H200</f>
        <v>0</v>
      </c>
      <c r="S200" s="192">
        <v>0</v>
      </c>
      <c r="T200" s="193">
        <f>S200*H200</f>
        <v>0</v>
      </c>
      <c r="U200" s="31"/>
      <c r="V200" s="31"/>
      <c r="W200" s="31"/>
      <c r="X200" s="31"/>
      <c r="Y200" s="31"/>
      <c r="Z200" s="31"/>
      <c r="AA200" s="31"/>
      <c r="AB200" s="31"/>
      <c r="AC200" s="31"/>
      <c r="AD200" s="31"/>
      <c r="AE200" s="31"/>
      <c r="AR200" s="194" t="s">
        <v>123</v>
      </c>
      <c r="AT200" s="194" t="s">
        <v>118</v>
      </c>
      <c r="AU200" s="194" t="s">
        <v>86</v>
      </c>
      <c r="AY200" s="14" t="s">
        <v>115</v>
      </c>
      <c r="BE200" s="195">
        <f>IF(N200="základní",J200,0)</f>
        <v>0</v>
      </c>
      <c r="BF200" s="195">
        <f>IF(N200="snížená",J200,0)</f>
        <v>0</v>
      </c>
      <c r="BG200" s="195">
        <f>IF(N200="zákl. přenesená",J200,0)</f>
        <v>0</v>
      </c>
      <c r="BH200" s="195">
        <f>IF(N200="sníž. přenesená",J200,0)</f>
        <v>0</v>
      </c>
      <c r="BI200" s="195">
        <f>IF(N200="nulová",J200,0)</f>
        <v>0</v>
      </c>
      <c r="BJ200" s="14" t="s">
        <v>84</v>
      </c>
      <c r="BK200" s="195">
        <f>ROUND(I200*H200,2)</f>
        <v>0</v>
      </c>
      <c r="BL200" s="14" t="s">
        <v>123</v>
      </c>
      <c r="BM200" s="194" t="s">
        <v>319</v>
      </c>
    </row>
    <row r="201" spans="1:65" s="2" customFormat="1" ht="39">
      <c r="A201" s="31"/>
      <c r="B201" s="32"/>
      <c r="C201" s="33"/>
      <c r="D201" s="196" t="s">
        <v>125</v>
      </c>
      <c r="E201" s="33"/>
      <c r="F201" s="197" t="s">
        <v>320</v>
      </c>
      <c r="G201" s="33"/>
      <c r="H201" s="33"/>
      <c r="I201" s="198"/>
      <c r="J201" s="33"/>
      <c r="K201" s="33"/>
      <c r="L201" s="36"/>
      <c r="M201" s="199"/>
      <c r="N201" s="200"/>
      <c r="O201" s="68"/>
      <c r="P201" s="68"/>
      <c r="Q201" s="68"/>
      <c r="R201" s="68"/>
      <c r="S201" s="68"/>
      <c r="T201" s="69"/>
      <c r="U201" s="31"/>
      <c r="V201" s="31"/>
      <c r="W201" s="31"/>
      <c r="X201" s="31"/>
      <c r="Y201" s="31"/>
      <c r="Z201" s="31"/>
      <c r="AA201" s="31"/>
      <c r="AB201" s="31"/>
      <c r="AC201" s="31"/>
      <c r="AD201" s="31"/>
      <c r="AE201" s="31"/>
      <c r="AT201" s="14" t="s">
        <v>125</v>
      </c>
      <c r="AU201" s="14" t="s">
        <v>86</v>
      </c>
    </row>
    <row r="202" spans="1:65" s="2" customFormat="1" ht="21.75" customHeight="1">
      <c r="A202" s="31"/>
      <c r="B202" s="32"/>
      <c r="C202" s="183" t="s">
        <v>321</v>
      </c>
      <c r="D202" s="183" t="s">
        <v>118</v>
      </c>
      <c r="E202" s="184" t="s">
        <v>322</v>
      </c>
      <c r="F202" s="185" t="s">
        <v>323</v>
      </c>
      <c r="G202" s="186" t="s">
        <v>170</v>
      </c>
      <c r="H202" s="187">
        <v>30</v>
      </c>
      <c r="I202" s="188"/>
      <c r="J202" s="189">
        <f>ROUND(I202*H202,2)</f>
        <v>0</v>
      </c>
      <c r="K202" s="185" t="s">
        <v>122</v>
      </c>
      <c r="L202" s="36"/>
      <c r="M202" s="190" t="s">
        <v>1</v>
      </c>
      <c r="N202" s="191" t="s">
        <v>42</v>
      </c>
      <c r="O202" s="68"/>
      <c r="P202" s="192">
        <f>O202*H202</f>
        <v>0</v>
      </c>
      <c r="Q202" s="192">
        <v>0</v>
      </c>
      <c r="R202" s="192">
        <f>Q202*H202</f>
        <v>0</v>
      </c>
      <c r="S202" s="192">
        <v>0</v>
      </c>
      <c r="T202" s="193">
        <f>S202*H202</f>
        <v>0</v>
      </c>
      <c r="U202" s="31"/>
      <c r="V202" s="31"/>
      <c r="W202" s="31"/>
      <c r="X202" s="31"/>
      <c r="Y202" s="31"/>
      <c r="Z202" s="31"/>
      <c r="AA202" s="31"/>
      <c r="AB202" s="31"/>
      <c r="AC202" s="31"/>
      <c r="AD202" s="31"/>
      <c r="AE202" s="31"/>
      <c r="AR202" s="194" t="s">
        <v>123</v>
      </c>
      <c r="AT202" s="194" t="s">
        <v>118</v>
      </c>
      <c r="AU202" s="194" t="s">
        <v>86</v>
      </c>
      <c r="AY202" s="14" t="s">
        <v>115</v>
      </c>
      <c r="BE202" s="195">
        <f>IF(N202="základní",J202,0)</f>
        <v>0</v>
      </c>
      <c r="BF202" s="195">
        <f>IF(N202="snížená",J202,0)</f>
        <v>0</v>
      </c>
      <c r="BG202" s="195">
        <f>IF(N202="zákl. přenesená",J202,0)</f>
        <v>0</v>
      </c>
      <c r="BH202" s="195">
        <f>IF(N202="sníž. přenesená",J202,0)</f>
        <v>0</v>
      </c>
      <c r="BI202" s="195">
        <f>IF(N202="nulová",J202,0)</f>
        <v>0</v>
      </c>
      <c r="BJ202" s="14" t="s">
        <v>84</v>
      </c>
      <c r="BK202" s="195">
        <f>ROUND(I202*H202,2)</f>
        <v>0</v>
      </c>
      <c r="BL202" s="14" t="s">
        <v>123</v>
      </c>
      <c r="BM202" s="194" t="s">
        <v>324</v>
      </c>
    </row>
    <row r="203" spans="1:65" s="2" customFormat="1" ht="39">
      <c r="A203" s="31"/>
      <c r="B203" s="32"/>
      <c r="C203" s="33"/>
      <c r="D203" s="196" t="s">
        <v>125</v>
      </c>
      <c r="E203" s="33"/>
      <c r="F203" s="197" t="s">
        <v>325</v>
      </c>
      <c r="G203" s="33"/>
      <c r="H203" s="33"/>
      <c r="I203" s="198"/>
      <c r="J203" s="33"/>
      <c r="K203" s="33"/>
      <c r="L203" s="36"/>
      <c r="M203" s="199"/>
      <c r="N203" s="200"/>
      <c r="O203" s="68"/>
      <c r="P203" s="68"/>
      <c r="Q203" s="68"/>
      <c r="R203" s="68"/>
      <c r="S203" s="68"/>
      <c r="T203" s="69"/>
      <c r="U203" s="31"/>
      <c r="V203" s="31"/>
      <c r="W203" s="31"/>
      <c r="X203" s="31"/>
      <c r="Y203" s="31"/>
      <c r="Z203" s="31"/>
      <c r="AA203" s="31"/>
      <c r="AB203" s="31"/>
      <c r="AC203" s="31"/>
      <c r="AD203" s="31"/>
      <c r="AE203" s="31"/>
      <c r="AT203" s="14" t="s">
        <v>125</v>
      </c>
      <c r="AU203" s="14" t="s">
        <v>86</v>
      </c>
    </row>
    <row r="204" spans="1:65" s="2" customFormat="1" ht="21.75" customHeight="1">
      <c r="A204" s="31"/>
      <c r="B204" s="32"/>
      <c r="C204" s="183" t="s">
        <v>326</v>
      </c>
      <c r="D204" s="183" t="s">
        <v>118</v>
      </c>
      <c r="E204" s="184" t="s">
        <v>327</v>
      </c>
      <c r="F204" s="185" t="s">
        <v>328</v>
      </c>
      <c r="G204" s="186" t="s">
        <v>170</v>
      </c>
      <c r="H204" s="187">
        <v>30</v>
      </c>
      <c r="I204" s="188"/>
      <c r="J204" s="189">
        <f>ROUND(I204*H204,2)</f>
        <v>0</v>
      </c>
      <c r="K204" s="185" t="s">
        <v>122</v>
      </c>
      <c r="L204" s="36"/>
      <c r="M204" s="190" t="s">
        <v>1</v>
      </c>
      <c r="N204" s="191" t="s">
        <v>42</v>
      </c>
      <c r="O204" s="68"/>
      <c r="P204" s="192">
        <f>O204*H204</f>
        <v>0</v>
      </c>
      <c r="Q204" s="192">
        <v>0</v>
      </c>
      <c r="R204" s="192">
        <f>Q204*H204</f>
        <v>0</v>
      </c>
      <c r="S204" s="192">
        <v>0</v>
      </c>
      <c r="T204" s="193">
        <f>S204*H204</f>
        <v>0</v>
      </c>
      <c r="U204" s="31"/>
      <c r="V204" s="31"/>
      <c r="W204" s="31"/>
      <c r="X204" s="31"/>
      <c r="Y204" s="31"/>
      <c r="Z204" s="31"/>
      <c r="AA204" s="31"/>
      <c r="AB204" s="31"/>
      <c r="AC204" s="31"/>
      <c r="AD204" s="31"/>
      <c r="AE204" s="31"/>
      <c r="AR204" s="194" t="s">
        <v>123</v>
      </c>
      <c r="AT204" s="194" t="s">
        <v>118</v>
      </c>
      <c r="AU204" s="194" t="s">
        <v>86</v>
      </c>
      <c r="AY204" s="14" t="s">
        <v>115</v>
      </c>
      <c r="BE204" s="195">
        <f>IF(N204="základní",J204,0)</f>
        <v>0</v>
      </c>
      <c r="BF204" s="195">
        <f>IF(N204="snížená",J204,0)</f>
        <v>0</v>
      </c>
      <c r="BG204" s="195">
        <f>IF(N204="zákl. přenesená",J204,0)</f>
        <v>0</v>
      </c>
      <c r="BH204" s="195">
        <f>IF(N204="sníž. přenesená",J204,0)</f>
        <v>0</v>
      </c>
      <c r="BI204" s="195">
        <f>IF(N204="nulová",J204,0)</f>
        <v>0</v>
      </c>
      <c r="BJ204" s="14" t="s">
        <v>84</v>
      </c>
      <c r="BK204" s="195">
        <f>ROUND(I204*H204,2)</f>
        <v>0</v>
      </c>
      <c r="BL204" s="14" t="s">
        <v>123</v>
      </c>
      <c r="BM204" s="194" t="s">
        <v>329</v>
      </c>
    </row>
    <row r="205" spans="1:65" s="2" customFormat="1" ht="39">
      <c r="A205" s="31"/>
      <c r="B205" s="32"/>
      <c r="C205" s="33"/>
      <c r="D205" s="196" t="s">
        <v>125</v>
      </c>
      <c r="E205" s="33"/>
      <c r="F205" s="197" t="s">
        <v>330</v>
      </c>
      <c r="G205" s="33"/>
      <c r="H205" s="33"/>
      <c r="I205" s="198"/>
      <c r="J205" s="33"/>
      <c r="K205" s="33"/>
      <c r="L205" s="36"/>
      <c r="M205" s="199"/>
      <c r="N205" s="200"/>
      <c r="O205" s="68"/>
      <c r="P205" s="68"/>
      <c r="Q205" s="68"/>
      <c r="R205" s="68"/>
      <c r="S205" s="68"/>
      <c r="T205" s="69"/>
      <c r="U205" s="31"/>
      <c r="V205" s="31"/>
      <c r="W205" s="31"/>
      <c r="X205" s="31"/>
      <c r="Y205" s="31"/>
      <c r="Z205" s="31"/>
      <c r="AA205" s="31"/>
      <c r="AB205" s="31"/>
      <c r="AC205" s="31"/>
      <c r="AD205" s="31"/>
      <c r="AE205" s="31"/>
      <c r="AT205" s="14" t="s">
        <v>125</v>
      </c>
      <c r="AU205" s="14" t="s">
        <v>86</v>
      </c>
    </row>
    <row r="206" spans="1:65" s="2" customFormat="1" ht="21.75" customHeight="1">
      <c r="A206" s="31"/>
      <c r="B206" s="32"/>
      <c r="C206" s="183" t="s">
        <v>331</v>
      </c>
      <c r="D206" s="183" t="s">
        <v>118</v>
      </c>
      <c r="E206" s="184" t="s">
        <v>332</v>
      </c>
      <c r="F206" s="185" t="s">
        <v>333</v>
      </c>
      <c r="G206" s="186" t="s">
        <v>170</v>
      </c>
      <c r="H206" s="187">
        <v>30</v>
      </c>
      <c r="I206" s="188"/>
      <c r="J206" s="189">
        <f>ROUND(I206*H206,2)</f>
        <v>0</v>
      </c>
      <c r="K206" s="185" t="s">
        <v>122</v>
      </c>
      <c r="L206" s="36"/>
      <c r="M206" s="190" t="s">
        <v>1</v>
      </c>
      <c r="N206" s="191" t="s">
        <v>42</v>
      </c>
      <c r="O206" s="68"/>
      <c r="P206" s="192">
        <f>O206*H206</f>
        <v>0</v>
      </c>
      <c r="Q206" s="192">
        <v>0</v>
      </c>
      <c r="R206" s="192">
        <f>Q206*H206</f>
        <v>0</v>
      </c>
      <c r="S206" s="192">
        <v>0</v>
      </c>
      <c r="T206" s="193">
        <f>S206*H206</f>
        <v>0</v>
      </c>
      <c r="U206" s="31"/>
      <c r="V206" s="31"/>
      <c r="W206" s="31"/>
      <c r="X206" s="31"/>
      <c r="Y206" s="31"/>
      <c r="Z206" s="31"/>
      <c r="AA206" s="31"/>
      <c r="AB206" s="31"/>
      <c r="AC206" s="31"/>
      <c r="AD206" s="31"/>
      <c r="AE206" s="31"/>
      <c r="AR206" s="194" t="s">
        <v>123</v>
      </c>
      <c r="AT206" s="194" t="s">
        <v>118</v>
      </c>
      <c r="AU206" s="194" t="s">
        <v>86</v>
      </c>
      <c r="AY206" s="14" t="s">
        <v>115</v>
      </c>
      <c r="BE206" s="195">
        <f>IF(N206="základní",J206,0)</f>
        <v>0</v>
      </c>
      <c r="BF206" s="195">
        <f>IF(N206="snížená",J206,0)</f>
        <v>0</v>
      </c>
      <c r="BG206" s="195">
        <f>IF(N206="zákl. přenesená",J206,0)</f>
        <v>0</v>
      </c>
      <c r="BH206" s="195">
        <f>IF(N206="sníž. přenesená",J206,0)</f>
        <v>0</v>
      </c>
      <c r="BI206" s="195">
        <f>IF(N206="nulová",J206,0)</f>
        <v>0</v>
      </c>
      <c r="BJ206" s="14" t="s">
        <v>84</v>
      </c>
      <c r="BK206" s="195">
        <f>ROUND(I206*H206,2)</f>
        <v>0</v>
      </c>
      <c r="BL206" s="14" t="s">
        <v>123</v>
      </c>
      <c r="BM206" s="194" t="s">
        <v>334</v>
      </c>
    </row>
    <row r="207" spans="1:65" s="2" customFormat="1" ht="39">
      <c r="A207" s="31"/>
      <c r="B207" s="32"/>
      <c r="C207" s="33"/>
      <c r="D207" s="196" t="s">
        <v>125</v>
      </c>
      <c r="E207" s="33"/>
      <c r="F207" s="197" t="s">
        <v>335</v>
      </c>
      <c r="G207" s="33"/>
      <c r="H207" s="33"/>
      <c r="I207" s="198"/>
      <c r="J207" s="33"/>
      <c r="K207" s="33"/>
      <c r="L207" s="36"/>
      <c r="M207" s="199"/>
      <c r="N207" s="200"/>
      <c r="O207" s="68"/>
      <c r="P207" s="68"/>
      <c r="Q207" s="68"/>
      <c r="R207" s="68"/>
      <c r="S207" s="68"/>
      <c r="T207" s="69"/>
      <c r="U207" s="31"/>
      <c r="V207" s="31"/>
      <c r="W207" s="31"/>
      <c r="X207" s="31"/>
      <c r="Y207" s="31"/>
      <c r="Z207" s="31"/>
      <c r="AA207" s="31"/>
      <c r="AB207" s="31"/>
      <c r="AC207" s="31"/>
      <c r="AD207" s="31"/>
      <c r="AE207" s="31"/>
      <c r="AT207" s="14" t="s">
        <v>125</v>
      </c>
      <c r="AU207" s="14" t="s">
        <v>86</v>
      </c>
    </row>
    <row r="208" spans="1:65" s="2" customFormat="1" ht="21.75" customHeight="1">
      <c r="A208" s="31"/>
      <c r="B208" s="32"/>
      <c r="C208" s="183" t="s">
        <v>336</v>
      </c>
      <c r="D208" s="183" t="s">
        <v>118</v>
      </c>
      <c r="E208" s="184" t="s">
        <v>337</v>
      </c>
      <c r="F208" s="185" t="s">
        <v>338</v>
      </c>
      <c r="G208" s="186" t="s">
        <v>170</v>
      </c>
      <c r="H208" s="187">
        <v>30</v>
      </c>
      <c r="I208" s="188"/>
      <c r="J208" s="189">
        <f>ROUND(I208*H208,2)</f>
        <v>0</v>
      </c>
      <c r="K208" s="185" t="s">
        <v>122</v>
      </c>
      <c r="L208" s="36"/>
      <c r="M208" s="190" t="s">
        <v>1</v>
      </c>
      <c r="N208" s="191" t="s">
        <v>42</v>
      </c>
      <c r="O208" s="68"/>
      <c r="P208" s="192">
        <f>O208*H208</f>
        <v>0</v>
      </c>
      <c r="Q208" s="192">
        <v>0</v>
      </c>
      <c r="R208" s="192">
        <f>Q208*H208</f>
        <v>0</v>
      </c>
      <c r="S208" s="192">
        <v>0</v>
      </c>
      <c r="T208" s="193">
        <f>S208*H208</f>
        <v>0</v>
      </c>
      <c r="U208" s="31"/>
      <c r="V208" s="31"/>
      <c r="W208" s="31"/>
      <c r="X208" s="31"/>
      <c r="Y208" s="31"/>
      <c r="Z208" s="31"/>
      <c r="AA208" s="31"/>
      <c r="AB208" s="31"/>
      <c r="AC208" s="31"/>
      <c r="AD208" s="31"/>
      <c r="AE208" s="31"/>
      <c r="AR208" s="194" t="s">
        <v>123</v>
      </c>
      <c r="AT208" s="194" t="s">
        <v>118</v>
      </c>
      <c r="AU208" s="194" t="s">
        <v>86</v>
      </c>
      <c r="AY208" s="14" t="s">
        <v>115</v>
      </c>
      <c r="BE208" s="195">
        <f>IF(N208="základní",J208,0)</f>
        <v>0</v>
      </c>
      <c r="BF208" s="195">
        <f>IF(N208="snížená",J208,0)</f>
        <v>0</v>
      </c>
      <c r="BG208" s="195">
        <f>IF(N208="zákl. přenesená",J208,0)</f>
        <v>0</v>
      </c>
      <c r="BH208" s="195">
        <f>IF(N208="sníž. přenesená",J208,0)</f>
        <v>0</v>
      </c>
      <c r="BI208" s="195">
        <f>IF(N208="nulová",J208,0)</f>
        <v>0</v>
      </c>
      <c r="BJ208" s="14" t="s">
        <v>84</v>
      </c>
      <c r="BK208" s="195">
        <f>ROUND(I208*H208,2)</f>
        <v>0</v>
      </c>
      <c r="BL208" s="14" t="s">
        <v>123</v>
      </c>
      <c r="BM208" s="194" t="s">
        <v>339</v>
      </c>
    </row>
    <row r="209" spans="1:65" s="2" customFormat="1" ht="39">
      <c r="A209" s="31"/>
      <c r="B209" s="32"/>
      <c r="C209" s="33"/>
      <c r="D209" s="196" t="s">
        <v>125</v>
      </c>
      <c r="E209" s="33"/>
      <c r="F209" s="197" t="s">
        <v>340</v>
      </c>
      <c r="G209" s="33"/>
      <c r="H209" s="33"/>
      <c r="I209" s="198"/>
      <c r="J209" s="33"/>
      <c r="K209" s="33"/>
      <c r="L209" s="36"/>
      <c r="M209" s="199"/>
      <c r="N209" s="200"/>
      <c r="O209" s="68"/>
      <c r="P209" s="68"/>
      <c r="Q209" s="68"/>
      <c r="R209" s="68"/>
      <c r="S209" s="68"/>
      <c r="T209" s="69"/>
      <c r="U209" s="31"/>
      <c r="V209" s="31"/>
      <c r="W209" s="31"/>
      <c r="X209" s="31"/>
      <c r="Y209" s="31"/>
      <c r="Z209" s="31"/>
      <c r="AA209" s="31"/>
      <c r="AB209" s="31"/>
      <c r="AC209" s="31"/>
      <c r="AD209" s="31"/>
      <c r="AE209" s="31"/>
      <c r="AT209" s="14" t="s">
        <v>125</v>
      </c>
      <c r="AU209" s="14" t="s">
        <v>86</v>
      </c>
    </row>
    <row r="210" spans="1:65" s="2" customFormat="1" ht="16.5" customHeight="1">
      <c r="A210" s="31"/>
      <c r="B210" s="32"/>
      <c r="C210" s="183" t="s">
        <v>341</v>
      </c>
      <c r="D210" s="183" t="s">
        <v>118</v>
      </c>
      <c r="E210" s="184" t="s">
        <v>342</v>
      </c>
      <c r="F210" s="185" t="s">
        <v>343</v>
      </c>
      <c r="G210" s="186" t="s">
        <v>170</v>
      </c>
      <c r="H210" s="187">
        <v>30</v>
      </c>
      <c r="I210" s="188"/>
      <c r="J210" s="189">
        <f>ROUND(I210*H210,2)</f>
        <v>0</v>
      </c>
      <c r="K210" s="185" t="s">
        <v>122</v>
      </c>
      <c r="L210" s="36"/>
      <c r="M210" s="190" t="s">
        <v>1</v>
      </c>
      <c r="N210" s="191" t="s">
        <v>42</v>
      </c>
      <c r="O210" s="68"/>
      <c r="P210" s="192">
        <f>O210*H210</f>
        <v>0</v>
      </c>
      <c r="Q210" s="192">
        <v>0</v>
      </c>
      <c r="R210" s="192">
        <f>Q210*H210</f>
        <v>0</v>
      </c>
      <c r="S210" s="192">
        <v>0</v>
      </c>
      <c r="T210" s="193">
        <f>S210*H210</f>
        <v>0</v>
      </c>
      <c r="U210" s="31"/>
      <c r="V210" s="31"/>
      <c r="W210" s="31"/>
      <c r="X210" s="31"/>
      <c r="Y210" s="31"/>
      <c r="Z210" s="31"/>
      <c r="AA210" s="31"/>
      <c r="AB210" s="31"/>
      <c r="AC210" s="31"/>
      <c r="AD210" s="31"/>
      <c r="AE210" s="31"/>
      <c r="AR210" s="194" t="s">
        <v>123</v>
      </c>
      <c r="AT210" s="194" t="s">
        <v>118</v>
      </c>
      <c r="AU210" s="194" t="s">
        <v>86</v>
      </c>
      <c r="AY210" s="14" t="s">
        <v>115</v>
      </c>
      <c r="BE210" s="195">
        <f>IF(N210="základní",J210,0)</f>
        <v>0</v>
      </c>
      <c r="BF210" s="195">
        <f>IF(N210="snížená",J210,0)</f>
        <v>0</v>
      </c>
      <c r="BG210" s="195">
        <f>IF(N210="zákl. přenesená",J210,0)</f>
        <v>0</v>
      </c>
      <c r="BH210" s="195">
        <f>IF(N210="sníž. přenesená",J210,0)</f>
        <v>0</v>
      </c>
      <c r="BI210" s="195">
        <f>IF(N210="nulová",J210,0)</f>
        <v>0</v>
      </c>
      <c r="BJ210" s="14" t="s">
        <v>84</v>
      </c>
      <c r="BK210" s="195">
        <f>ROUND(I210*H210,2)</f>
        <v>0</v>
      </c>
      <c r="BL210" s="14" t="s">
        <v>123</v>
      </c>
      <c r="BM210" s="194" t="s">
        <v>344</v>
      </c>
    </row>
    <row r="211" spans="1:65" s="2" customFormat="1" ht="29.25">
      <c r="A211" s="31"/>
      <c r="B211" s="32"/>
      <c r="C211" s="33"/>
      <c r="D211" s="196" t="s">
        <v>125</v>
      </c>
      <c r="E211" s="33"/>
      <c r="F211" s="197" t="s">
        <v>345</v>
      </c>
      <c r="G211" s="33"/>
      <c r="H211" s="33"/>
      <c r="I211" s="198"/>
      <c r="J211" s="33"/>
      <c r="K211" s="33"/>
      <c r="L211" s="36"/>
      <c r="M211" s="199"/>
      <c r="N211" s="200"/>
      <c r="O211" s="68"/>
      <c r="P211" s="68"/>
      <c r="Q211" s="68"/>
      <c r="R211" s="68"/>
      <c r="S211" s="68"/>
      <c r="T211" s="69"/>
      <c r="U211" s="31"/>
      <c r="V211" s="31"/>
      <c r="W211" s="31"/>
      <c r="X211" s="31"/>
      <c r="Y211" s="31"/>
      <c r="Z211" s="31"/>
      <c r="AA211" s="31"/>
      <c r="AB211" s="31"/>
      <c r="AC211" s="31"/>
      <c r="AD211" s="31"/>
      <c r="AE211" s="31"/>
      <c r="AT211" s="14" t="s">
        <v>125</v>
      </c>
      <c r="AU211" s="14" t="s">
        <v>86</v>
      </c>
    </row>
    <row r="212" spans="1:65" s="2" customFormat="1" ht="16.5" customHeight="1">
      <c r="A212" s="31"/>
      <c r="B212" s="32"/>
      <c r="C212" s="183" t="s">
        <v>346</v>
      </c>
      <c r="D212" s="183" t="s">
        <v>118</v>
      </c>
      <c r="E212" s="184" t="s">
        <v>347</v>
      </c>
      <c r="F212" s="185" t="s">
        <v>348</v>
      </c>
      <c r="G212" s="186" t="s">
        <v>170</v>
      </c>
      <c r="H212" s="187">
        <v>70</v>
      </c>
      <c r="I212" s="188"/>
      <c r="J212" s="189">
        <f>ROUND(I212*H212,2)</f>
        <v>0</v>
      </c>
      <c r="K212" s="185" t="s">
        <v>122</v>
      </c>
      <c r="L212" s="36"/>
      <c r="M212" s="190" t="s">
        <v>1</v>
      </c>
      <c r="N212" s="191" t="s">
        <v>42</v>
      </c>
      <c r="O212" s="68"/>
      <c r="P212" s="192">
        <f>O212*H212</f>
        <v>0</v>
      </c>
      <c r="Q212" s="192">
        <v>0</v>
      </c>
      <c r="R212" s="192">
        <f>Q212*H212</f>
        <v>0</v>
      </c>
      <c r="S212" s="192">
        <v>0</v>
      </c>
      <c r="T212" s="193">
        <f>S212*H212</f>
        <v>0</v>
      </c>
      <c r="U212" s="31"/>
      <c r="V212" s="31"/>
      <c r="W212" s="31"/>
      <c r="X212" s="31"/>
      <c r="Y212" s="31"/>
      <c r="Z212" s="31"/>
      <c r="AA212" s="31"/>
      <c r="AB212" s="31"/>
      <c r="AC212" s="31"/>
      <c r="AD212" s="31"/>
      <c r="AE212" s="31"/>
      <c r="AR212" s="194" t="s">
        <v>123</v>
      </c>
      <c r="AT212" s="194" t="s">
        <v>118</v>
      </c>
      <c r="AU212" s="194" t="s">
        <v>86</v>
      </c>
      <c r="AY212" s="14" t="s">
        <v>115</v>
      </c>
      <c r="BE212" s="195">
        <f>IF(N212="základní",J212,0)</f>
        <v>0</v>
      </c>
      <c r="BF212" s="195">
        <f>IF(N212="snížená",J212,0)</f>
        <v>0</v>
      </c>
      <c r="BG212" s="195">
        <f>IF(N212="zákl. přenesená",J212,0)</f>
        <v>0</v>
      </c>
      <c r="BH212" s="195">
        <f>IF(N212="sníž. přenesená",J212,0)</f>
        <v>0</v>
      </c>
      <c r="BI212" s="195">
        <f>IF(N212="nulová",J212,0)</f>
        <v>0</v>
      </c>
      <c r="BJ212" s="14" t="s">
        <v>84</v>
      </c>
      <c r="BK212" s="195">
        <f>ROUND(I212*H212,2)</f>
        <v>0</v>
      </c>
      <c r="BL212" s="14" t="s">
        <v>123</v>
      </c>
      <c r="BM212" s="194" t="s">
        <v>349</v>
      </c>
    </row>
    <row r="213" spans="1:65" s="2" customFormat="1" ht="29.25">
      <c r="A213" s="31"/>
      <c r="B213" s="32"/>
      <c r="C213" s="33"/>
      <c r="D213" s="196" t="s">
        <v>125</v>
      </c>
      <c r="E213" s="33"/>
      <c r="F213" s="197" t="s">
        <v>350</v>
      </c>
      <c r="G213" s="33"/>
      <c r="H213" s="33"/>
      <c r="I213" s="198"/>
      <c r="J213" s="33"/>
      <c r="K213" s="33"/>
      <c r="L213" s="36"/>
      <c r="M213" s="199"/>
      <c r="N213" s="200"/>
      <c r="O213" s="68"/>
      <c r="P213" s="68"/>
      <c r="Q213" s="68"/>
      <c r="R213" s="68"/>
      <c r="S213" s="68"/>
      <c r="T213" s="69"/>
      <c r="U213" s="31"/>
      <c r="V213" s="31"/>
      <c r="W213" s="31"/>
      <c r="X213" s="31"/>
      <c r="Y213" s="31"/>
      <c r="Z213" s="31"/>
      <c r="AA213" s="31"/>
      <c r="AB213" s="31"/>
      <c r="AC213" s="31"/>
      <c r="AD213" s="31"/>
      <c r="AE213" s="31"/>
      <c r="AT213" s="14" t="s">
        <v>125</v>
      </c>
      <c r="AU213" s="14" t="s">
        <v>86</v>
      </c>
    </row>
    <row r="214" spans="1:65" s="2" customFormat="1" ht="16.5" customHeight="1">
      <c r="A214" s="31"/>
      <c r="B214" s="32"/>
      <c r="C214" s="183" t="s">
        <v>351</v>
      </c>
      <c r="D214" s="183" t="s">
        <v>118</v>
      </c>
      <c r="E214" s="184" t="s">
        <v>352</v>
      </c>
      <c r="F214" s="185" t="s">
        <v>353</v>
      </c>
      <c r="G214" s="186" t="s">
        <v>170</v>
      </c>
      <c r="H214" s="187">
        <v>70</v>
      </c>
      <c r="I214" s="188"/>
      <c r="J214" s="189">
        <f>ROUND(I214*H214,2)</f>
        <v>0</v>
      </c>
      <c r="K214" s="185" t="s">
        <v>122</v>
      </c>
      <c r="L214" s="36"/>
      <c r="M214" s="190" t="s">
        <v>1</v>
      </c>
      <c r="N214" s="191" t="s">
        <v>42</v>
      </c>
      <c r="O214" s="68"/>
      <c r="P214" s="192">
        <f>O214*H214</f>
        <v>0</v>
      </c>
      <c r="Q214" s="192">
        <v>0</v>
      </c>
      <c r="R214" s="192">
        <f>Q214*H214</f>
        <v>0</v>
      </c>
      <c r="S214" s="192">
        <v>0</v>
      </c>
      <c r="T214" s="193">
        <f>S214*H214</f>
        <v>0</v>
      </c>
      <c r="U214" s="31"/>
      <c r="V214" s="31"/>
      <c r="W214" s="31"/>
      <c r="X214" s="31"/>
      <c r="Y214" s="31"/>
      <c r="Z214" s="31"/>
      <c r="AA214" s="31"/>
      <c r="AB214" s="31"/>
      <c r="AC214" s="31"/>
      <c r="AD214" s="31"/>
      <c r="AE214" s="31"/>
      <c r="AR214" s="194" t="s">
        <v>123</v>
      </c>
      <c r="AT214" s="194" t="s">
        <v>118</v>
      </c>
      <c r="AU214" s="194" t="s">
        <v>86</v>
      </c>
      <c r="AY214" s="14" t="s">
        <v>115</v>
      </c>
      <c r="BE214" s="195">
        <f>IF(N214="základní",J214,0)</f>
        <v>0</v>
      </c>
      <c r="BF214" s="195">
        <f>IF(N214="snížená",J214,0)</f>
        <v>0</v>
      </c>
      <c r="BG214" s="195">
        <f>IF(N214="zákl. přenesená",J214,0)</f>
        <v>0</v>
      </c>
      <c r="BH214" s="195">
        <f>IF(N214="sníž. přenesená",J214,0)</f>
        <v>0</v>
      </c>
      <c r="BI214" s="195">
        <f>IF(N214="nulová",J214,0)</f>
        <v>0</v>
      </c>
      <c r="BJ214" s="14" t="s">
        <v>84</v>
      </c>
      <c r="BK214" s="195">
        <f>ROUND(I214*H214,2)</f>
        <v>0</v>
      </c>
      <c r="BL214" s="14" t="s">
        <v>123</v>
      </c>
      <c r="BM214" s="194" t="s">
        <v>354</v>
      </c>
    </row>
    <row r="215" spans="1:65" s="2" customFormat="1" ht="29.25">
      <c r="A215" s="31"/>
      <c r="B215" s="32"/>
      <c r="C215" s="33"/>
      <c r="D215" s="196" t="s">
        <v>125</v>
      </c>
      <c r="E215" s="33"/>
      <c r="F215" s="197" t="s">
        <v>355</v>
      </c>
      <c r="G215" s="33"/>
      <c r="H215" s="33"/>
      <c r="I215" s="198"/>
      <c r="J215" s="33"/>
      <c r="K215" s="33"/>
      <c r="L215" s="36"/>
      <c r="M215" s="199"/>
      <c r="N215" s="200"/>
      <c r="O215" s="68"/>
      <c r="P215" s="68"/>
      <c r="Q215" s="68"/>
      <c r="R215" s="68"/>
      <c r="S215" s="68"/>
      <c r="T215" s="69"/>
      <c r="U215" s="31"/>
      <c r="V215" s="31"/>
      <c r="W215" s="31"/>
      <c r="X215" s="31"/>
      <c r="Y215" s="31"/>
      <c r="Z215" s="31"/>
      <c r="AA215" s="31"/>
      <c r="AB215" s="31"/>
      <c r="AC215" s="31"/>
      <c r="AD215" s="31"/>
      <c r="AE215" s="31"/>
      <c r="AT215" s="14" t="s">
        <v>125</v>
      </c>
      <c r="AU215" s="14" t="s">
        <v>86</v>
      </c>
    </row>
    <row r="216" spans="1:65" s="2" customFormat="1" ht="16.5" customHeight="1">
      <c r="A216" s="31"/>
      <c r="B216" s="32"/>
      <c r="C216" s="183" t="s">
        <v>356</v>
      </c>
      <c r="D216" s="183" t="s">
        <v>118</v>
      </c>
      <c r="E216" s="184" t="s">
        <v>357</v>
      </c>
      <c r="F216" s="185" t="s">
        <v>358</v>
      </c>
      <c r="G216" s="186" t="s">
        <v>170</v>
      </c>
      <c r="H216" s="187">
        <v>70</v>
      </c>
      <c r="I216" s="188"/>
      <c r="J216" s="189">
        <f>ROUND(I216*H216,2)</f>
        <v>0</v>
      </c>
      <c r="K216" s="185" t="s">
        <v>122</v>
      </c>
      <c r="L216" s="36"/>
      <c r="M216" s="190" t="s">
        <v>1</v>
      </c>
      <c r="N216" s="191" t="s">
        <v>42</v>
      </c>
      <c r="O216" s="68"/>
      <c r="P216" s="192">
        <f>O216*H216</f>
        <v>0</v>
      </c>
      <c r="Q216" s="192">
        <v>0</v>
      </c>
      <c r="R216" s="192">
        <f>Q216*H216</f>
        <v>0</v>
      </c>
      <c r="S216" s="192">
        <v>0</v>
      </c>
      <c r="T216" s="193">
        <f>S216*H216</f>
        <v>0</v>
      </c>
      <c r="U216" s="31"/>
      <c r="V216" s="31"/>
      <c r="W216" s="31"/>
      <c r="X216" s="31"/>
      <c r="Y216" s="31"/>
      <c r="Z216" s="31"/>
      <c r="AA216" s="31"/>
      <c r="AB216" s="31"/>
      <c r="AC216" s="31"/>
      <c r="AD216" s="31"/>
      <c r="AE216" s="31"/>
      <c r="AR216" s="194" t="s">
        <v>123</v>
      </c>
      <c r="AT216" s="194" t="s">
        <v>118</v>
      </c>
      <c r="AU216" s="194" t="s">
        <v>86</v>
      </c>
      <c r="AY216" s="14" t="s">
        <v>115</v>
      </c>
      <c r="BE216" s="195">
        <f>IF(N216="základní",J216,0)</f>
        <v>0</v>
      </c>
      <c r="BF216" s="195">
        <f>IF(N216="snížená",J216,0)</f>
        <v>0</v>
      </c>
      <c r="BG216" s="195">
        <f>IF(N216="zákl. přenesená",J216,0)</f>
        <v>0</v>
      </c>
      <c r="BH216" s="195">
        <f>IF(N216="sníž. přenesená",J216,0)</f>
        <v>0</v>
      </c>
      <c r="BI216" s="195">
        <f>IF(N216="nulová",J216,0)</f>
        <v>0</v>
      </c>
      <c r="BJ216" s="14" t="s">
        <v>84</v>
      </c>
      <c r="BK216" s="195">
        <f>ROUND(I216*H216,2)</f>
        <v>0</v>
      </c>
      <c r="BL216" s="14" t="s">
        <v>123</v>
      </c>
      <c r="BM216" s="194" t="s">
        <v>359</v>
      </c>
    </row>
    <row r="217" spans="1:65" s="2" customFormat="1" ht="29.25">
      <c r="A217" s="31"/>
      <c r="B217" s="32"/>
      <c r="C217" s="33"/>
      <c r="D217" s="196" t="s">
        <v>125</v>
      </c>
      <c r="E217" s="33"/>
      <c r="F217" s="197" t="s">
        <v>360</v>
      </c>
      <c r="G217" s="33"/>
      <c r="H217" s="33"/>
      <c r="I217" s="198"/>
      <c r="J217" s="33"/>
      <c r="K217" s="33"/>
      <c r="L217" s="36"/>
      <c r="M217" s="199"/>
      <c r="N217" s="200"/>
      <c r="O217" s="68"/>
      <c r="P217" s="68"/>
      <c r="Q217" s="68"/>
      <c r="R217" s="68"/>
      <c r="S217" s="68"/>
      <c r="T217" s="69"/>
      <c r="U217" s="31"/>
      <c r="V217" s="31"/>
      <c r="W217" s="31"/>
      <c r="X217" s="31"/>
      <c r="Y217" s="31"/>
      <c r="Z217" s="31"/>
      <c r="AA217" s="31"/>
      <c r="AB217" s="31"/>
      <c r="AC217" s="31"/>
      <c r="AD217" s="31"/>
      <c r="AE217" s="31"/>
      <c r="AT217" s="14" t="s">
        <v>125</v>
      </c>
      <c r="AU217" s="14" t="s">
        <v>86</v>
      </c>
    </row>
    <row r="218" spans="1:65" s="2" customFormat="1" ht="16.5" customHeight="1">
      <c r="A218" s="31"/>
      <c r="B218" s="32"/>
      <c r="C218" s="183" t="s">
        <v>361</v>
      </c>
      <c r="D218" s="183" t="s">
        <v>118</v>
      </c>
      <c r="E218" s="184" t="s">
        <v>362</v>
      </c>
      <c r="F218" s="185" t="s">
        <v>363</v>
      </c>
      <c r="G218" s="186" t="s">
        <v>170</v>
      </c>
      <c r="H218" s="187">
        <v>70</v>
      </c>
      <c r="I218" s="188"/>
      <c r="J218" s="189">
        <f>ROUND(I218*H218,2)</f>
        <v>0</v>
      </c>
      <c r="K218" s="185" t="s">
        <v>122</v>
      </c>
      <c r="L218" s="36"/>
      <c r="M218" s="190" t="s">
        <v>1</v>
      </c>
      <c r="N218" s="191" t="s">
        <v>42</v>
      </c>
      <c r="O218" s="68"/>
      <c r="P218" s="192">
        <f>O218*H218</f>
        <v>0</v>
      </c>
      <c r="Q218" s="192">
        <v>0</v>
      </c>
      <c r="R218" s="192">
        <f>Q218*H218</f>
        <v>0</v>
      </c>
      <c r="S218" s="192">
        <v>0</v>
      </c>
      <c r="T218" s="193">
        <f>S218*H218</f>
        <v>0</v>
      </c>
      <c r="U218" s="31"/>
      <c r="V218" s="31"/>
      <c r="W218" s="31"/>
      <c r="X218" s="31"/>
      <c r="Y218" s="31"/>
      <c r="Z218" s="31"/>
      <c r="AA218" s="31"/>
      <c r="AB218" s="31"/>
      <c r="AC218" s="31"/>
      <c r="AD218" s="31"/>
      <c r="AE218" s="31"/>
      <c r="AR218" s="194" t="s">
        <v>123</v>
      </c>
      <c r="AT218" s="194" t="s">
        <v>118</v>
      </c>
      <c r="AU218" s="194" t="s">
        <v>86</v>
      </c>
      <c r="AY218" s="14" t="s">
        <v>115</v>
      </c>
      <c r="BE218" s="195">
        <f>IF(N218="základní",J218,0)</f>
        <v>0</v>
      </c>
      <c r="BF218" s="195">
        <f>IF(N218="snížená",J218,0)</f>
        <v>0</v>
      </c>
      <c r="BG218" s="195">
        <f>IF(N218="zákl. přenesená",J218,0)</f>
        <v>0</v>
      </c>
      <c r="BH218" s="195">
        <f>IF(N218="sníž. přenesená",J218,0)</f>
        <v>0</v>
      </c>
      <c r="BI218" s="195">
        <f>IF(N218="nulová",J218,0)</f>
        <v>0</v>
      </c>
      <c r="BJ218" s="14" t="s">
        <v>84</v>
      </c>
      <c r="BK218" s="195">
        <f>ROUND(I218*H218,2)</f>
        <v>0</v>
      </c>
      <c r="BL218" s="14" t="s">
        <v>123</v>
      </c>
      <c r="BM218" s="194" t="s">
        <v>364</v>
      </c>
    </row>
    <row r="219" spans="1:65" s="2" customFormat="1" ht="29.25">
      <c r="A219" s="31"/>
      <c r="B219" s="32"/>
      <c r="C219" s="33"/>
      <c r="D219" s="196" t="s">
        <v>125</v>
      </c>
      <c r="E219" s="33"/>
      <c r="F219" s="197" t="s">
        <v>365</v>
      </c>
      <c r="G219" s="33"/>
      <c r="H219" s="33"/>
      <c r="I219" s="198"/>
      <c r="J219" s="33"/>
      <c r="K219" s="33"/>
      <c r="L219" s="36"/>
      <c r="M219" s="199"/>
      <c r="N219" s="200"/>
      <c r="O219" s="68"/>
      <c r="P219" s="68"/>
      <c r="Q219" s="68"/>
      <c r="R219" s="68"/>
      <c r="S219" s="68"/>
      <c r="T219" s="69"/>
      <c r="U219" s="31"/>
      <c r="V219" s="31"/>
      <c r="W219" s="31"/>
      <c r="X219" s="31"/>
      <c r="Y219" s="31"/>
      <c r="Z219" s="31"/>
      <c r="AA219" s="31"/>
      <c r="AB219" s="31"/>
      <c r="AC219" s="31"/>
      <c r="AD219" s="31"/>
      <c r="AE219" s="31"/>
      <c r="AT219" s="14" t="s">
        <v>125</v>
      </c>
      <c r="AU219" s="14" t="s">
        <v>86</v>
      </c>
    </row>
    <row r="220" spans="1:65" s="2" customFormat="1" ht="16.5" customHeight="1">
      <c r="A220" s="31"/>
      <c r="B220" s="32"/>
      <c r="C220" s="183" t="s">
        <v>366</v>
      </c>
      <c r="D220" s="183" t="s">
        <v>118</v>
      </c>
      <c r="E220" s="184" t="s">
        <v>367</v>
      </c>
      <c r="F220" s="185" t="s">
        <v>368</v>
      </c>
      <c r="G220" s="186" t="s">
        <v>170</v>
      </c>
      <c r="H220" s="187">
        <v>70</v>
      </c>
      <c r="I220" s="188"/>
      <c r="J220" s="189">
        <f>ROUND(I220*H220,2)</f>
        <v>0</v>
      </c>
      <c r="K220" s="185" t="s">
        <v>122</v>
      </c>
      <c r="L220" s="36"/>
      <c r="M220" s="190" t="s">
        <v>1</v>
      </c>
      <c r="N220" s="191" t="s">
        <v>42</v>
      </c>
      <c r="O220" s="68"/>
      <c r="P220" s="192">
        <f>O220*H220</f>
        <v>0</v>
      </c>
      <c r="Q220" s="192">
        <v>0</v>
      </c>
      <c r="R220" s="192">
        <f>Q220*H220</f>
        <v>0</v>
      </c>
      <c r="S220" s="192">
        <v>0</v>
      </c>
      <c r="T220" s="193">
        <f>S220*H220</f>
        <v>0</v>
      </c>
      <c r="U220" s="31"/>
      <c r="V220" s="31"/>
      <c r="W220" s="31"/>
      <c r="X220" s="31"/>
      <c r="Y220" s="31"/>
      <c r="Z220" s="31"/>
      <c r="AA220" s="31"/>
      <c r="AB220" s="31"/>
      <c r="AC220" s="31"/>
      <c r="AD220" s="31"/>
      <c r="AE220" s="31"/>
      <c r="AR220" s="194" t="s">
        <v>123</v>
      </c>
      <c r="AT220" s="194" t="s">
        <v>118</v>
      </c>
      <c r="AU220" s="194" t="s">
        <v>86</v>
      </c>
      <c r="AY220" s="14" t="s">
        <v>115</v>
      </c>
      <c r="BE220" s="195">
        <f>IF(N220="základní",J220,0)</f>
        <v>0</v>
      </c>
      <c r="BF220" s="195">
        <f>IF(N220="snížená",J220,0)</f>
        <v>0</v>
      </c>
      <c r="BG220" s="195">
        <f>IF(N220="zákl. přenesená",J220,0)</f>
        <v>0</v>
      </c>
      <c r="BH220" s="195">
        <f>IF(N220="sníž. přenesená",J220,0)</f>
        <v>0</v>
      </c>
      <c r="BI220" s="195">
        <f>IF(N220="nulová",J220,0)</f>
        <v>0</v>
      </c>
      <c r="BJ220" s="14" t="s">
        <v>84</v>
      </c>
      <c r="BK220" s="195">
        <f>ROUND(I220*H220,2)</f>
        <v>0</v>
      </c>
      <c r="BL220" s="14" t="s">
        <v>123</v>
      </c>
      <c r="BM220" s="194" t="s">
        <v>369</v>
      </c>
    </row>
    <row r="221" spans="1:65" s="2" customFormat="1" ht="29.25">
      <c r="A221" s="31"/>
      <c r="B221" s="32"/>
      <c r="C221" s="33"/>
      <c r="D221" s="196" t="s">
        <v>125</v>
      </c>
      <c r="E221" s="33"/>
      <c r="F221" s="197" t="s">
        <v>370</v>
      </c>
      <c r="G221" s="33"/>
      <c r="H221" s="33"/>
      <c r="I221" s="198"/>
      <c r="J221" s="33"/>
      <c r="K221" s="33"/>
      <c r="L221" s="36"/>
      <c r="M221" s="199"/>
      <c r="N221" s="200"/>
      <c r="O221" s="68"/>
      <c r="P221" s="68"/>
      <c r="Q221" s="68"/>
      <c r="R221" s="68"/>
      <c r="S221" s="68"/>
      <c r="T221" s="69"/>
      <c r="U221" s="31"/>
      <c r="V221" s="31"/>
      <c r="W221" s="31"/>
      <c r="X221" s="31"/>
      <c r="Y221" s="31"/>
      <c r="Z221" s="31"/>
      <c r="AA221" s="31"/>
      <c r="AB221" s="31"/>
      <c r="AC221" s="31"/>
      <c r="AD221" s="31"/>
      <c r="AE221" s="31"/>
      <c r="AT221" s="14" t="s">
        <v>125</v>
      </c>
      <c r="AU221" s="14" t="s">
        <v>86</v>
      </c>
    </row>
    <row r="222" spans="1:65" s="2" customFormat="1" ht="16.5" customHeight="1">
      <c r="A222" s="31"/>
      <c r="B222" s="32"/>
      <c r="C222" s="183" t="s">
        <v>371</v>
      </c>
      <c r="D222" s="183" t="s">
        <v>118</v>
      </c>
      <c r="E222" s="184" t="s">
        <v>372</v>
      </c>
      <c r="F222" s="185" t="s">
        <v>373</v>
      </c>
      <c r="G222" s="186" t="s">
        <v>170</v>
      </c>
      <c r="H222" s="187">
        <v>10</v>
      </c>
      <c r="I222" s="188"/>
      <c r="J222" s="189">
        <f>ROUND(I222*H222,2)</f>
        <v>0</v>
      </c>
      <c r="K222" s="185" t="s">
        <v>122</v>
      </c>
      <c r="L222" s="36"/>
      <c r="M222" s="190" t="s">
        <v>1</v>
      </c>
      <c r="N222" s="191" t="s">
        <v>42</v>
      </c>
      <c r="O222" s="68"/>
      <c r="P222" s="192">
        <f>O222*H222</f>
        <v>0</v>
      </c>
      <c r="Q222" s="192">
        <v>0</v>
      </c>
      <c r="R222" s="192">
        <f>Q222*H222</f>
        <v>0</v>
      </c>
      <c r="S222" s="192">
        <v>0</v>
      </c>
      <c r="T222" s="193">
        <f>S222*H222</f>
        <v>0</v>
      </c>
      <c r="U222" s="31"/>
      <c r="V222" s="31"/>
      <c r="W222" s="31"/>
      <c r="X222" s="31"/>
      <c r="Y222" s="31"/>
      <c r="Z222" s="31"/>
      <c r="AA222" s="31"/>
      <c r="AB222" s="31"/>
      <c r="AC222" s="31"/>
      <c r="AD222" s="31"/>
      <c r="AE222" s="31"/>
      <c r="AR222" s="194" t="s">
        <v>123</v>
      </c>
      <c r="AT222" s="194" t="s">
        <v>118</v>
      </c>
      <c r="AU222" s="194" t="s">
        <v>86</v>
      </c>
      <c r="AY222" s="14" t="s">
        <v>115</v>
      </c>
      <c r="BE222" s="195">
        <f>IF(N222="základní",J222,0)</f>
        <v>0</v>
      </c>
      <c r="BF222" s="195">
        <f>IF(N222="snížená",J222,0)</f>
        <v>0</v>
      </c>
      <c r="BG222" s="195">
        <f>IF(N222="zákl. přenesená",J222,0)</f>
        <v>0</v>
      </c>
      <c r="BH222" s="195">
        <f>IF(N222="sníž. přenesená",J222,0)</f>
        <v>0</v>
      </c>
      <c r="BI222" s="195">
        <f>IF(N222="nulová",J222,0)</f>
        <v>0</v>
      </c>
      <c r="BJ222" s="14" t="s">
        <v>84</v>
      </c>
      <c r="BK222" s="195">
        <f>ROUND(I222*H222,2)</f>
        <v>0</v>
      </c>
      <c r="BL222" s="14" t="s">
        <v>123</v>
      </c>
      <c r="BM222" s="194" t="s">
        <v>374</v>
      </c>
    </row>
    <row r="223" spans="1:65" s="2" customFormat="1" ht="19.5">
      <c r="A223" s="31"/>
      <c r="B223" s="32"/>
      <c r="C223" s="33"/>
      <c r="D223" s="196" t="s">
        <v>125</v>
      </c>
      <c r="E223" s="33"/>
      <c r="F223" s="197" t="s">
        <v>375</v>
      </c>
      <c r="G223" s="33"/>
      <c r="H223" s="33"/>
      <c r="I223" s="198"/>
      <c r="J223" s="33"/>
      <c r="K223" s="33"/>
      <c r="L223" s="36"/>
      <c r="M223" s="199"/>
      <c r="N223" s="200"/>
      <c r="O223" s="68"/>
      <c r="P223" s="68"/>
      <c r="Q223" s="68"/>
      <c r="R223" s="68"/>
      <c r="S223" s="68"/>
      <c r="T223" s="69"/>
      <c r="U223" s="31"/>
      <c r="V223" s="31"/>
      <c r="W223" s="31"/>
      <c r="X223" s="31"/>
      <c r="Y223" s="31"/>
      <c r="Z223" s="31"/>
      <c r="AA223" s="31"/>
      <c r="AB223" s="31"/>
      <c r="AC223" s="31"/>
      <c r="AD223" s="31"/>
      <c r="AE223" s="31"/>
      <c r="AT223" s="14" t="s">
        <v>125</v>
      </c>
      <c r="AU223" s="14" t="s">
        <v>86</v>
      </c>
    </row>
    <row r="224" spans="1:65" s="2" customFormat="1" ht="16.5" customHeight="1">
      <c r="A224" s="31"/>
      <c r="B224" s="32"/>
      <c r="C224" s="183" t="s">
        <v>376</v>
      </c>
      <c r="D224" s="183" t="s">
        <v>118</v>
      </c>
      <c r="E224" s="184" t="s">
        <v>377</v>
      </c>
      <c r="F224" s="185" t="s">
        <v>378</v>
      </c>
      <c r="G224" s="186" t="s">
        <v>170</v>
      </c>
      <c r="H224" s="187">
        <v>10</v>
      </c>
      <c r="I224" s="188"/>
      <c r="J224" s="189">
        <f>ROUND(I224*H224,2)</f>
        <v>0</v>
      </c>
      <c r="K224" s="185" t="s">
        <v>122</v>
      </c>
      <c r="L224" s="36"/>
      <c r="M224" s="190" t="s">
        <v>1</v>
      </c>
      <c r="N224" s="191" t="s">
        <v>42</v>
      </c>
      <c r="O224" s="68"/>
      <c r="P224" s="192">
        <f>O224*H224</f>
        <v>0</v>
      </c>
      <c r="Q224" s="192">
        <v>0</v>
      </c>
      <c r="R224" s="192">
        <f>Q224*H224</f>
        <v>0</v>
      </c>
      <c r="S224" s="192">
        <v>0</v>
      </c>
      <c r="T224" s="193">
        <f>S224*H224</f>
        <v>0</v>
      </c>
      <c r="U224" s="31"/>
      <c r="V224" s="31"/>
      <c r="W224" s="31"/>
      <c r="X224" s="31"/>
      <c r="Y224" s="31"/>
      <c r="Z224" s="31"/>
      <c r="AA224" s="31"/>
      <c r="AB224" s="31"/>
      <c r="AC224" s="31"/>
      <c r="AD224" s="31"/>
      <c r="AE224" s="31"/>
      <c r="AR224" s="194" t="s">
        <v>123</v>
      </c>
      <c r="AT224" s="194" t="s">
        <v>118</v>
      </c>
      <c r="AU224" s="194" t="s">
        <v>86</v>
      </c>
      <c r="AY224" s="14" t="s">
        <v>115</v>
      </c>
      <c r="BE224" s="195">
        <f>IF(N224="základní",J224,0)</f>
        <v>0</v>
      </c>
      <c r="BF224" s="195">
        <f>IF(N224="snížená",J224,0)</f>
        <v>0</v>
      </c>
      <c r="BG224" s="195">
        <f>IF(N224="zákl. přenesená",J224,0)</f>
        <v>0</v>
      </c>
      <c r="BH224" s="195">
        <f>IF(N224="sníž. přenesená",J224,0)</f>
        <v>0</v>
      </c>
      <c r="BI224" s="195">
        <f>IF(N224="nulová",J224,0)</f>
        <v>0</v>
      </c>
      <c r="BJ224" s="14" t="s">
        <v>84</v>
      </c>
      <c r="BK224" s="195">
        <f>ROUND(I224*H224,2)</f>
        <v>0</v>
      </c>
      <c r="BL224" s="14" t="s">
        <v>123</v>
      </c>
      <c r="BM224" s="194" t="s">
        <v>379</v>
      </c>
    </row>
    <row r="225" spans="1:65" s="2" customFormat="1" ht="19.5">
      <c r="A225" s="31"/>
      <c r="B225" s="32"/>
      <c r="C225" s="33"/>
      <c r="D225" s="196" t="s">
        <v>125</v>
      </c>
      <c r="E225" s="33"/>
      <c r="F225" s="197" t="s">
        <v>380</v>
      </c>
      <c r="G225" s="33"/>
      <c r="H225" s="33"/>
      <c r="I225" s="198"/>
      <c r="J225" s="33"/>
      <c r="K225" s="33"/>
      <c r="L225" s="36"/>
      <c r="M225" s="199"/>
      <c r="N225" s="200"/>
      <c r="O225" s="68"/>
      <c r="P225" s="68"/>
      <c r="Q225" s="68"/>
      <c r="R225" s="68"/>
      <c r="S225" s="68"/>
      <c r="T225" s="69"/>
      <c r="U225" s="31"/>
      <c r="V225" s="31"/>
      <c r="W225" s="31"/>
      <c r="X225" s="31"/>
      <c r="Y225" s="31"/>
      <c r="Z225" s="31"/>
      <c r="AA225" s="31"/>
      <c r="AB225" s="31"/>
      <c r="AC225" s="31"/>
      <c r="AD225" s="31"/>
      <c r="AE225" s="31"/>
      <c r="AT225" s="14" t="s">
        <v>125</v>
      </c>
      <c r="AU225" s="14" t="s">
        <v>86</v>
      </c>
    </row>
    <row r="226" spans="1:65" s="12" customFormat="1" ht="25.9" customHeight="1">
      <c r="B226" s="167"/>
      <c r="C226" s="168"/>
      <c r="D226" s="169" t="s">
        <v>76</v>
      </c>
      <c r="E226" s="170" t="s">
        <v>381</v>
      </c>
      <c r="F226" s="170" t="s">
        <v>382</v>
      </c>
      <c r="G226" s="168"/>
      <c r="H226" s="168"/>
      <c r="I226" s="171"/>
      <c r="J226" s="172">
        <f>BK226</f>
        <v>0</v>
      </c>
      <c r="K226" s="168"/>
      <c r="L226" s="173"/>
      <c r="M226" s="174"/>
      <c r="N226" s="175"/>
      <c r="O226" s="175"/>
      <c r="P226" s="176">
        <f>SUM(P227:P234)</f>
        <v>0</v>
      </c>
      <c r="Q226" s="175"/>
      <c r="R226" s="176">
        <f>SUM(R227:R234)</f>
        <v>0</v>
      </c>
      <c r="S226" s="175"/>
      <c r="T226" s="177">
        <f>SUM(T227:T234)</f>
        <v>0</v>
      </c>
      <c r="AR226" s="178" t="s">
        <v>123</v>
      </c>
      <c r="AT226" s="179" t="s">
        <v>76</v>
      </c>
      <c r="AU226" s="179" t="s">
        <v>77</v>
      </c>
      <c r="AY226" s="178" t="s">
        <v>115</v>
      </c>
      <c r="BK226" s="180">
        <f>SUM(BK227:BK234)</f>
        <v>0</v>
      </c>
    </row>
    <row r="227" spans="1:65" s="2" customFormat="1" ht="16.5" customHeight="1">
      <c r="A227" s="31"/>
      <c r="B227" s="32"/>
      <c r="C227" s="183" t="s">
        <v>383</v>
      </c>
      <c r="D227" s="183" t="s">
        <v>118</v>
      </c>
      <c r="E227" s="184" t="s">
        <v>384</v>
      </c>
      <c r="F227" s="185" t="s">
        <v>385</v>
      </c>
      <c r="G227" s="186" t="s">
        <v>170</v>
      </c>
      <c r="H227" s="187">
        <v>20</v>
      </c>
      <c r="I227" s="188"/>
      <c r="J227" s="189">
        <f>ROUND(I227*H227,2)</f>
        <v>0</v>
      </c>
      <c r="K227" s="185" t="s">
        <v>122</v>
      </c>
      <c r="L227" s="36"/>
      <c r="M227" s="190" t="s">
        <v>1</v>
      </c>
      <c r="N227" s="191" t="s">
        <v>42</v>
      </c>
      <c r="O227" s="68"/>
      <c r="P227" s="192">
        <f>O227*H227</f>
        <v>0</v>
      </c>
      <c r="Q227" s="192">
        <v>0</v>
      </c>
      <c r="R227" s="192">
        <f>Q227*H227</f>
        <v>0</v>
      </c>
      <c r="S227" s="192">
        <v>0</v>
      </c>
      <c r="T227" s="193">
        <f>S227*H227</f>
        <v>0</v>
      </c>
      <c r="U227" s="31"/>
      <c r="V227" s="31"/>
      <c r="W227" s="31"/>
      <c r="X227" s="31"/>
      <c r="Y227" s="31"/>
      <c r="Z227" s="31"/>
      <c r="AA227" s="31"/>
      <c r="AB227" s="31"/>
      <c r="AC227" s="31"/>
      <c r="AD227" s="31"/>
      <c r="AE227" s="31"/>
      <c r="AR227" s="194" t="s">
        <v>386</v>
      </c>
      <c r="AT227" s="194" t="s">
        <v>118</v>
      </c>
      <c r="AU227" s="194" t="s">
        <v>84</v>
      </c>
      <c r="AY227" s="14" t="s">
        <v>115</v>
      </c>
      <c r="BE227" s="195">
        <f>IF(N227="základní",J227,0)</f>
        <v>0</v>
      </c>
      <c r="BF227" s="195">
        <f>IF(N227="snížená",J227,0)</f>
        <v>0</v>
      </c>
      <c r="BG227" s="195">
        <f>IF(N227="zákl. přenesená",J227,0)</f>
        <v>0</v>
      </c>
      <c r="BH227" s="195">
        <f>IF(N227="sníž. přenesená",J227,0)</f>
        <v>0</v>
      </c>
      <c r="BI227" s="195">
        <f>IF(N227="nulová",J227,0)</f>
        <v>0</v>
      </c>
      <c r="BJ227" s="14" t="s">
        <v>84</v>
      </c>
      <c r="BK227" s="195">
        <f>ROUND(I227*H227,2)</f>
        <v>0</v>
      </c>
      <c r="BL227" s="14" t="s">
        <v>386</v>
      </c>
      <c r="BM227" s="194" t="s">
        <v>387</v>
      </c>
    </row>
    <row r="228" spans="1:65" s="2" customFormat="1" ht="29.25">
      <c r="A228" s="31"/>
      <c r="B228" s="32"/>
      <c r="C228" s="33"/>
      <c r="D228" s="196" t="s">
        <v>125</v>
      </c>
      <c r="E228" s="33"/>
      <c r="F228" s="197" t="s">
        <v>388</v>
      </c>
      <c r="G228" s="33"/>
      <c r="H228" s="33"/>
      <c r="I228" s="198"/>
      <c r="J228" s="33"/>
      <c r="K228" s="33"/>
      <c r="L228" s="36"/>
      <c r="M228" s="199"/>
      <c r="N228" s="200"/>
      <c r="O228" s="68"/>
      <c r="P228" s="68"/>
      <c r="Q228" s="68"/>
      <c r="R228" s="68"/>
      <c r="S228" s="68"/>
      <c r="T228" s="69"/>
      <c r="U228" s="31"/>
      <c r="V228" s="31"/>
      <c r="W228" s="31"/>
      <c r="X228" s="31"/>
      <c r="Y228" s="31"/>
      <c r="Z228" s="31"/>
      <c r="AA228" s="31"/>
      <c r="AB228" s="31"/>
      <c r="AC228" s="31"/>
      <c r="AD228" s="31"/>
      <c r="AE228" s="31"/>
      <c r="AT228" s="14" t="s">
        <v>125</v>
      </c>
      <c r="AU228" s="14" t="s">
        <v>84</v>
      </c>
    </row>
    <row r="229" spans="1:65" s="2" customFormat="1" ht="16.5" customHeight="1">
      <c r="A229" s="31"/>
      <c r="B229" s="32"/>
      <c r="C229" s="183" t="s">
        <v>389</v>
      </c>
      <c r="D229" s="183" t="s">
        <v>118</v>
      </c>
      <c r="E229" s="184" t="s">
        <v>390</v>
      </c>
      <c r="F229" s="185" t="s">
        <v>391</v>
      </c>
      <c r="G229" s="186" t="s">
        <v>170</v>
      </c>
      <c r="H229" s="187">
        <v>20</v>
      </c>
      <c r="I229" s="188"/>
      <c r="J229" s="189">
        <f>ROUND(I229*H229,2)</f>
        <v>0</v>
      </c>
      <c r="K229" s="185" t="s">
        <v>122</v>
      </c>
      <c r="L229" s="36"/>
      <c r="M229" s="190" t="s">
        <v>1</v>
      </c>
      <c r="N229" s="191" t="s">
        <v>42</v>
      </c>
      <c r="O229" s="68"/>
      <c r="P229" s="192">
        <f>O229*H229</f>
        <v>0</v>
      </c>
      <c r="Q229" s="192">
        <v>0</v>
      </c>
      <c r="R229" s="192">
        <f>Q229*H229</f>
        <v>0</v>
      </c>
      <c r="S229" s="192">
        <v>0</v>
      </c>
      <c r="T229" s="193">
        <f>S229*H229</f>
        <v>0</v>
      </c>
      <c r="U229" s="31"/>
      <c r="V229" s="31"/>
      <c r="W229" s="31"/>
      <c r="X229" s="31"/>
      <c r="Y229" s="31"/>
      <c r="Z229" s="31"/>
      <c r="AA229" s="31"/>
      <c r="AB229" s="31"/>
      <c r="AC229" s="31"/>
      <c r="AD229" s="31"/>
      <c r="AE229" s="31"/>
      <c r="AR229" s="194" t="s">
        <v>386</v>
      </c>
      <c r="AT229" s="194" t="s">
        <v>118</v>
      </c>
      <c r="AU229" s="194" t="s">
        <v>84</v>
      </c>
      <c r="AY229" s="14" t="s">
        <v>115</v>
      </c>
      <c r="BE229" s="195">
        <f>IF(N229="základní",J229,0)</f>
        <v>0</v>
      </c>
      <c r="BF229" s="195">
        <f>IF(N229="snížená",J229,0)</f>
        <v>0</v>
      </c>
      <c r="BG229" s="195">
        <f>IF(N229="zákl. přenesená",J229,0)</f>
        <v>0</v>
      </c>
      <c r="BH229" s="195">
        <f>IF(N229="sníž. přenesená",J229,0)</f>
        <v>0</v>
      </c>
      <c r="BI229" s="195">
        <f>IF(N229="nulová",J229,0)</f>
        <v>0</v>
      </c>
      <c r="BJ229" s="14" t="s">
        <v>84</v>
      </c>
      <c r="BK229" s="195">
        <f>ROUND(I229*H229,2)</f>
        <v>0</v>
      </c>
      <c r="BL229" s="14" t="s">
        <v>386</v>
      </c>
      <c r="BM229" s="194" t="s">
        <v>392</v>
      </c>
    </row>
    <row r="230" spans="1:65" s="2" customFormat="1" ht="29.25">
      <c r="A230" s="31"/>
      <c r="B230" s="32"/>
      <c r="C230" s="33"/>
      <c r="D230" s="196" t="s">
        <v>125</v>
      </c>
      <c r="E230" s="33"/>
      <c r="F230" s="197" t="s">
        <v>393</v>
      </c>
      <c r="G230" s="33"/>
      <c r="H230" s="33"/>
      <c r="I230" s="198"/>
      <c r="J230" s="33"/>
      <c r="K230" s="33"/>
      <c r="L230" s="36"/>
      <c r="M230" s="199"/>
      <c r="N230" s="200"/>
      <c r="O230" s="68"/>
      <c r="P230" s="68"/>
      <c r="Q230" s="68"/>
      <c r="R230" s="68"/>
      <c r="S230" s="68"/>
      <c r="T230" s="69"/>
      <c r="U230" s="31"/>
      <c r="V230" s="31"/>
      <c r="W230" s="31"/>
      <c r="X230" s="31"/>
      <c r="Y230" s="31"/>
      <c r="Z230" s="31"/>
      <c r="AA230" s="31"/>
      <c r="AB230" s="31"/>
      <c r="AC230" s="31"/>
      <c r="AD230" s="31"/>
      <c r="AE230" s="31"/>
      <c r="AT230" s="14" t="s">
        <v>125</v>
      </c>
      <c r="AU230" s="14" t="s">
        <v>84</v>
      </c>
    </row>
    <row r="231" spans="1:65" s="2" customFormat="1" ht="16.5" customHeight="1">
      <c r="A231" s="31"/>
      <c r="B231" s="32"/>
      <c r="C231" s="183" t="s">
        <v>394</v>
      </c>
      <c r="D231" s="183" t="s">
        <v>118</v>
      </c>
      <c r="E231" s="184" t="s">
        <v>395</v>
      </c>
      <c r="F231" s="185" t="s">
        <v>396</v>
      </c>
      <c r="G231" s="186" t="s">
        <v>397</v>
      </c>
      <c r="H231" s="187">
        <v>10</v>
      </c>
      <c r="I231" s="188"/>
      <c r="J231" s="189">
        <f>ROUND(I231*H231,2)</f>
        <v>0</v>
      </c>
      <c r="K231" s="185" t="s">
        <v>122</v>
      </c>
      <c r="L231" s="36"/>
      <c r="M231" s="190" t="s">
        <v>1</v>
      </c>
      <c r="N231" s="191" t="s">
        <v>42</v>
      </c>
      <c r="O231" s="68"/>
      <c r="P231" s="192">
        <f>O231*H231</f>
        <v>0</v>
      </c>
      <c r="Q231" s="192">
        <v>0</v>
      </c>
      <c r="R231" s="192">
        <f>Q231*H231</f>
        <v>0</v>
      </c>
      <c r="S231" s="192">
        <v>0</v>
      </c>
      <c r="T231" s="193">
        <f>S231*H231</f>
        <v>0</v>
      </c>
      <c r="U231" s="31"/>
      <c r="V231" s="31"/>
      <c r="W231" s="31"/>
      <c r="X231" s="31"/>
      <c r="Y231" s="31"/>
      <c r="Z231" s="31"/>
      <c r="AA231" s="31"/>
      <c r="AB231" s="31"/>
      <c r="AC231" s="31"/>
      <c r="AD231" s="31"/>
      <c r="AE231" s="31"/>
      <c r="AR231" s="194" t="s">
        <v>386</v>
      </c>
      <c r="AT231" s="194" t="s">
        <v>118</v>
      </c>
      <c r="AU231" s="194" t="s">
        <v>84</v>
      </c>
      <c r="AY231" s="14" t="s">
        <v>115</v>
      </c>
      <c r="BE231" s="195">
        <f>IF(N231="základní",J231,0)</f>
        <v>0</v>
      </c>
      <c r="BF231" s="195">
        <f>IF(N231="snížená",J231,0)</f>
        <v>0</v>
      </c>
      <c r="BG231" s="195">
        <f>IF(N231="zákl. přenesená",J231,0)</f>
        <v>0</v>
      </c>
      <c r="BH231" s="195">
        <f>IF(N231="sníž. přenesená",J231,0)</f>
        <v>0</v>
      </c>
      <c r="BI231" s="195">
        <f>IF(N231="nulová",J231,0)</f>
        <v>0</v>
      </c>
      <c r="BJ231" s="14" t="s">
        <v>84</v>
      </c>
      <c r="BK231" s="195">
        <f>ROUND(I231*H231,2)</f>
        <v>0</v>
      </c>
      <c r="BL231" s="14" t="s">
        <v>386</v>
      </c>
      <c r="BM231" s="194" t="s">
        <v>398</v>
      </c>
    </row>
    <row r="232" spans="1:65" s="2" customFormat="1" ht="29.25">
      <c r="A232" s="31"/>
      <c r="B232" s="32"/>
      <c r="C232" s="33"/>
      <c r="D232" s="196" t="s">
        <v>125</v>
      </c>
      <c r="E232" s="33"/>
      <c r="F232" s="197" t="s">
        <v>399</v>
      </c>
      <c r="G232" s="33"/>
      <c r="H232" s="33"/>
      <c r="I232" s="198"/>
      <c r="J232" s="33"/>
      <c r="K232" s="33"/>
      <c r="L232" s="36"/>
      <c r="M232" s="199"/>
      <c r="N232" s="200"/>
      <c r="O232" s="68"/>
      <c r="P232" s="68"/>
      <c r="Q232" s="68"/>
      <c r="R232" s="68"/>
      <c r="S232" s="68"/>
      <c r="T232" s="69"/>
      <c r="U232" s="31"/>
      <c r="V232" s="31"/>
      <c r="W232" s="31"/>
      <c r="X232" s="31"/>
      <c r="Y232" s="31"/>
      <c r="Z232" s="31"/>
      <c r="AA232" s="31"/>
      <c r="AB232" s="31"/>
      <c r="AC232" s="31"/>
      <c r="AD232" s="31"/>
      <c r="AE232" s="31"/>
      <c r="AT232" s="14" t="s">
        <v>125</v>
      </c>
      <c r="AU232" s="14" t="s">
        <v>84</v>
      </c>
    </row>
    <row r="233" spans="1:65" s="2" customFormat="1" ht="33" customHeight="1">
      <c r="A233" s="31"/>
      <c r="B233" s="32"/>
      <c r="C233" s="183" t="s">
        <v>400</v>
      </c>
      <c r="D233" s="183" t="s">
        <v>118</v>
      </c>
      <c r="E233" s="184" t="s">
        <v>401</v>
      </c>
      <c r="F233" s="185" t="s">
        <v>402</v>
      </c>
      <c r="G233" s="186" t="s">
        <v>397</v>
      </c>
      <c r="H233" s="187">
        <v>10</v>
      </c>
      <c r="I233" s="188"/>
      <c r="J233" s="189">
        <f>ROUND(I233*H233,2)</f>
        <v>0</v>
      </c>
      <c r="K233" s="185" t="s">
        <v>122</v>
      </c>
      <c r="L233" s="36"/>
      <c r="M233" s="190" t="s">
        <v>1</v>
      </c>
      <c r="N233" s="191" t="s">
        <v>42</v>
      </c>
      <c r="O233" s="68"/>
      <c r="P233" s="192">
        <f>O233*H233</f>
        <v>0</v>
      </c>
      <c r="Q233" s="192">
        <v>0</v>
      </c>
      <c r="R233" s="192">
        <f>Q233*H233</f>
        <v>0</v>
      </c>
      <c r="S233" s="192">
        <v>0</v>
      </c>
      <c r="T233" s="193">
        <f>S233*H233</f>
        <v>0</v>
      </c>
      <c r="U233" s="31"/>
      <c r="V233" s="31"/>
      <c r="W233" s="31"/>
      <c r="X233" s="31"/>
      <c r="Y233" s="31"/>
      <c r="Z233" s="31"/>
      <c r="AA233" s="31"/>
      <c r="AB233" s="31"/>
      <c r="AC233" s="31"/>
      <c r="AD233" s="31"/>
      <c r="AE233" s="31"/>
      <c r="AR233" s="194" t="s">
        <v>386</v>
      </c>
      <c r="AT233" s="194" t="s">
        <v>118</v>
      </c>
      <c r="AU233" s="194" t="s">
        <v>84</v>
      </c>
      <c r="AY233" s="14" t="s">
        <v>115</v>
      </c>
      <c r="BE233" s="195">
        <f>IF(N233="základní",J233,0)</f>
        <v>0</v>
      </c>
      <c r="BF233" s="195">
        <f>IF(N233="snížená",J233,0)</f>
        <v>0</v>
      </c>
      <c r="BG233" s="195">
        <f>IF(N233="zákl. přenesená",J233,0)</f>
        <v>0</v>
      </c>
      <c r="BH233" s="195">
        <f>IF(N233="sníž. přenesená",J233,0)</f>
        <v>0</v>
      </c>
      <c r="BI233" s="195">
        <f>IF(N233="nulová",J233,0)</f>
        <v>0</v>
      </c>
      <c r="BJ233" s="14" t="s">
        <v>84</v>
      </c>
      <c r="BK233" s="195">
        <f>ROUND(I233*H233,2)</f>
        <v>0</v>
      </c>
      <c r="BL233" s="14" t="s">
        <v>386</v>
      </c>
      <c r="BM233" s="194" t="s">
        <v>403</v>
      </c>
    </row>
    <row r="234" spans="1:65" s="2" customFormat="1" ht="39">
      <c r="A234" s="31"/>
      <c r="B234" s="32"/>
      <c r="C234" s="33"/>
      <c r="D234" s="196" t="s">
        <v>125</v>
      </c>
      <c r="E234" s="33"/>
      <c r="F234" s="197" t="s">
        <v>404</v>
      </c>
      <c r="G234" s="33"/>
      <c r="H234" s="33"/>
      <c r="I234" s="198"/>
      <c r="J234" s="33"/>
      <c r="K234" s="33"/>
      <c r="L234" s="36"/>
      <c r="M234" s="201"/>
      <c r="N234" s="202"/>
      <c r="O234" s="203"/>
      <c r="P234" s="203"/>
      <c r="Q234" s="203"/>
      <c r="R234" s="203"/>
      <c r="S234" s="203"/>
      <c r="T234" s="204"/>
      <c r="U234" s="31"/>
      <c r="V234" s="31"/>
      <c r="W234" s="31"/>
      <c r="X234" s="31"/>
      <c r="Y234" s="31"/>
      <c r="Z234" s="31"/>
      <c r="AA234" s="31"/>
      <c r="AB234" s="31"/>
      <c r="AC234" s="31"/>
      <c r="AD234" s="31"/>
      <c r="AE234" s="31"/>
      <c r="AT234" s="14" t="s">
        <v>125</v>
      </c>
      <c r="AU234" s="14" t="s">
        <v>84</v>
      </c>
    </row>
    <row r="235" spans="1:65" s="2" customFormat="1" ht="6.95" customHeight="1">
      <c r="A235" s="31"/>
      <c r="B235" s="51"/>
      <c r="C235" s="52"/>
      <c r="D235" s="52"/>
      <c r="E235" s="52"/>
      <c r="F235" s="52"/>
      <c r="G235" s="52"/>
      <c r="H235" s="52"/>
      <c r="I235" s="52"/>
      <c r="J235" s="52"/>
      <c r="K235" s="52"/>
      <c r="L235" s="36"/>
      <c r="M235" s="31"/>
      <c r="O235" s="31"/>
      <c r="P235" s="31"/>
      <c r="Q235" s="31"/>
      <c r="R235" s="31"/>
      <c r="S235" s="31"/>
      <c r="T235" s="31"/>
      <c r="U235" s="31"/>
      <c r="V235" s="31"/>
      <c r="W235" s="31"/>
      <c r="X235" s="31"/>
      <c r="Y235" s="31"/>
      <c r="Z235" s="31"/>
      <c r="AA235" s="31"/>
      <c r="AB235" s="31"/>
      <c r="AC235" s="31"/>
      <c r="AD235" s="31"/>
      <c r="AE235" s="31"/>
    </row>
  </sheetData>
  <sheetProtection algorithmName="SHA-512" hashValue="kth7oTvY4vUJLMOisgXc5v8pITLCn6ACWskZKXJT+lsxvVc5T7JMFJkgE1pOfsuZ7lnLdL51Iqk8hHVp9H6s9A==" saltValue="faAnokzr1EOlZmx/9FMpREBhxHoQccGetYhwGH3AOILMDKO6bSRPZQyO2FgQej8H0hKisewmFfYtd+z04h7XWA==" spinCount="100000" sheet="1" objects="1" scenarios="1" formatColumns="0" formatRows="0" autoFilter="0"/>
  <autoFilter ref="C118:K234"/>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6"/>
      <c r="M2" s="246"/>
      <c r="N2" s="246"/>
      <c r="O2" s="246"/>
      <c r="P2" s="246"/>
      <c r="Q2" s="246"/>
      <c r="R2" s="246"/>
      <c r="S2" s="246"/>
      <c r="T2" s="246"/>
      <c r="U2" s="246"/>
      <c r="V2" s="246"/>
      <c r="AT2" s="14" t="s">
        <v>88</v>
      </c>
    </row>
    <row r="3" spans="1:46" s="1" customFormat="1" ht="6.95" customHeight="1">
      <c r="B3" s="105"/>
      <c r="C3" s="106"/>
      <c r="D3" s="106"/>
      <c r="E3" s="106"/>
      <c r="F3" s="106"/>
      <c r="G3" s="106"/>
      <c r="H3" s="106"/>
      <c r="I3" s="106"/>
      <c r="J3" s="106"/>
      <c r="K3" s="106"/>
      <c r="L3" s="17"/>
      <c r="AT3" s="14" t="s">
        <v>86</v>
      </c>
    </row>
    <row r="4" spans="1:46" s="1" customFormat="1" ht="24.95" customHeight="1">
      <c r="B4" s="17"/>
      <c r="D4" s="107" t="s">
        <v>89</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247" t="str">
        <f>'Rekapitulace stavby'!K6</f>
        <v>Údržba vyšší a nižší zeleně v obvodu OŘ 2021-2022</v>
      </c>
      <c r="F7" s="248"/>
      <c r="G7" s="248"/>
      <c r="H7" s="248"/>
      <c r="L7" s="17"/>
    </row>
    <row r="8" spans="1:46" s="2" customFormat="1" ht="12" customHeight="1">
      <c r="A8" s="31"/>
      <c r="B8" s="36"/>
      <c r="C8" s="31"/>
      <c r="D8" s="109" t="s">
        <v>90</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49" t="s">
        <v>405</v>
      </c>
      <c r="F9" s="250"/>
      <c r="G9" s="250"/>
      <c r="H9" s="250"/>
      <c r="I9" s="31"/>
      <c r="J9" s="31"/>
      <c r="K9" s="31"/>
      <c r="L9" s="48"/>
      <c r="S9" s="31"/>
      <c r="T9" s="31"/>
      <c r="U9" s="31"/>
      <c r="V9" s="31"/>
      <c r="W9" s="31"/>
      <c r="X9" s="31"/>
      <c r="Y9" s="31"/>
      <c r="Z9" s="31"/>
      <c r="AA9" s="31"/>
      <c r="AB9" s="31"/>
      <c r="AC9" s="31"/>
      <c r="AD9" s="31"/>
      <c r="AE9" s="31"/>
    </row>
    <row r="10" spans="1:46" s="2" customFormat="1" ht="11.25">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8. 9. 2021</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26</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27</v>
      </c>
      <c r="F15" s="31"/>
      <c r="G15" s="31"/>
      <c r="H15" s="31"/>
      <c r="I15" s="109" t="s">
        <v>28</v>
      </c>
      <c r="J15" s="110" t="s">
        <v>29</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30</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51" t="str">
        <f>'Rekapitulace stavby'!E14</f>
        <v>Vyplň údaj</v>
      </c>
      <c r="F18" s="252"/>
      <c r="G18" s="252"/>
      <c r="H18" s="252"/>
      <c r="I18" s="109"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32</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28</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35</v>
      </c>
      <c r="E23" s="31"/>
      <c r="F23" s="31"/>
      <c r="G23" s="31"/>
      <c r="H23" s="31"/>
      <c r="I23" s="109" t="s">
        <v>25</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28</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36</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53" t="s">
        <v>1</v>
      </c>
      <c r="F27" s="253"/>
      <c r="G27" s="253"/>
      <c r="H27" s="253"/>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ROUND(J117,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41</v>
      </c>
      <c r="E33" s="109" t="s">
        <v>42</v>
      </c>
      <c r="F33" s="120">
        <f>ROUND((SUM(BE117:BE124)),  2)</f>
        <v>0</v>
      </c>
      <c r="G33" s="31"/>
      <c r="H33" s="31"/>
      <c r="I33" s="121">
        <v>0.21</v>
      </c>
      <c r="J33" s="120">
        <f>ROUND(((SUM(BE117:BE124))*I33),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43</v>
      </c>
      <c r="F34" s="120">
        <f>ROUND((SUM(BF117:BF124)),  2)</f>
        <v>0</v>
      </c>
      <c r="G34" s="31"/>
      <c r="H34" s="31"/>
      <c r="I34" s="121">
        <v>0.15</v>
      </c>
      <c r="J34" s="120">
        <f>ROUND(((SUM(BF117:BF124))*I34),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44</v>
      </c>
      <c r="F35" s="120">
        <f>ROUND((SUM(BG117:BG124)),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45</v>
      </c>
      <c r="F36" s="120">
        <f>ROUND((SUM(BH117:BH124)),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46</v>
      </c>
      <c r="F37" s="120">
        <f>ROUND((SUM(BI117:BI124)),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50</v>
      </c>
      <c r="E50" s="130"/>
      <c r="F50" s="130"/>
      <c r="G50" s="129" t="s">
        <v>51</v>
      </c>
      <c r="H50" s="130"/>
      <c r="I50" s="130"/>
      <c r="J50" s="130"/>
      <c r="K50" s="130"/>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92</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54" t="str">
        <f>E7</f>
        <v>Údržba vyšší a nižší zeleně v obvodu OŘ 2021-2022</v>
      </c>
      <c r="F85" s="255"/>
      <c r="G85" s="255"/>
      <c r="H85" s="255"/>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90</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25" t="str">
        <f>E9</f>
        <v>VON - Údržba vyšší a nižší zeleně v obvodu OŘ 2021-2022</v>
      </c>
      <c r="F87" s="256"/>
      <c r="G87" s="256"/>
      <c r="H87" s="256"/>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OŘ Ostrava</v>
      </c>
      <c r="G89" s="33"/>
      <c r="H89" s="33"/>
      <c r="I89" s="26" t="s">
        <v>22</v>
      </c>
      <c r="J89" s="63" t="str">
        <f>IF(J12="","",J12)</f>
        <v>8. 9. 2021</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24</v>
      </c>
      <c r="D91" s="33"/>
      <c r="E91" s="33"/>
      <c r="F91" s="24" t="str">
        <f>E15</f>
        <v>Správa železnic, státní organizace, OŘ Ostrava</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30</v>
      </c>
      <c r="D92" s="33"/>
      <c r="E92" s="33"/>
      <c r="F92" s="24" t="str">
        <f>IF(E18="","",E18)</f>
        <v>Vyplň údaj</v>
      </c>
      <c r="G92" s="33"/>
      <c r="H92" s="33"/>
      <c r="I92" s="26" t="s">
        <v>35</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93</v>
      </c>
      <c r="D94" s="141"/>
      <c r="E94" s="141"/>
      <c r="F94" s="141"/>
      <c r="G94" s="141"/>
      <c r="H94" s="141"/>
      <c r="I94" s="141"/>
      <c r="J94" s="142" t="s">
        <v>94</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95</v>
      </c>
      <c r="D96" s="33"/>
      <c r="E96" s="33"/>
      <c r="F96" s="33"/>
      <c r="G96" s="33"/>
      <c r="H96" s="33"/>
      <c r="I96" s="33"/>
      <c r="J96" s="81">
        <f>J117</f>
        <v>0</v>
      </c>
      <c r="K96" s="33"/>
      <c r="L96" s="48"/>
      <c r="S96" s="31"/>
      <c r="T96" s="31"/>
      <c r="U96" s="31"/>
      <c r="V96" s="31"/>
      <c r="W96" s="31"/>
      <c r="X96" s="31"/>
      <c r="Y96" s="31"/>
      <c r="Z96" s="31"/>
      <c r="AA96" s="31"/>
      <c r="AB96" s="31"/>
      <c r="AC96" s="31"/>
      <c r="AD96" s="31"/>
      <c r="AE96" s="31"/>
      <c r="AU96" s="14" t="s">
        <v>96</v>
      </c>
    </row>
    <row r="97" spans="1:31" s="9" customFormat="1" ht="24.95" customHeight="1">
      <c r="B97" s="144"/>
      <c r="C97" s="145"/>
      <c r="D97" s="146" t="s">
        <v>406</v>
      </c>
      <c r="E97" s="147"/>
      <c r="F97" s="147"/>
      <c r="G97" s="147"/>
      <c r="H97" s="147"/>
      <c r="I97" s="147"/>
      <c r="J97" s="148">
        <f>J118</f>
        <v>0</v>
      </c>
      <c r="K97" s="145"/>
      <c r="L97" s="149"/>
    </row>
    <row r="98" spans="1:31" s="2" customFormat="1" ht="21.75" customHeight="1">
      <c r="A98" s="31"/>
      <c r="B98" s="32"/>
      <c r="C98" s="33"/>
      <c r="D98" s="33"/>
      <c r="E98" s="33"/>
      <c r="F98" s="33"/>
      <c r="G98" s="33"/>
      <c r="H98" s="33"/>
      <c r="I98" s="33"/>
      <c r="J98" s="33"/>
      <c r="K98" s="33"/>
      <c r="L98" s="48"/>
      <c r="S98" s="31"/>
      <c r="T98" s="31"/>
      <c r="U98" s="31"/>
      <c r="V98" s="31"/>
      <c r="W98" s="31"/>
      <c r="X98" s="31"/>
      <c r="Y98" s="31"/>
      <c r="Z98" s="31"/>
      <c r="AA98" s="31"/>
      <c r="AB98" s="31"/>
      <c r="AC98" s="31"/>
      <c r="AD98" s="31"/>
      <c r="AE98" s="31"/>
    </row>
    <row r="99" spans="1:31" s="2" customFormat="1" ht="6.95" customHeight="1">
      <c r="A99" s="31"/>
      <c r="B99" s="51"/>
      <c r="C99" s="52"/>
      <c r="D99" s="52"/>
      <c r="E99" s="52"/>
      <c r="F99" s="52"/>
      <c r="G99" s="52"/>
      <c r="H99" s="52"/>
      <c r="I99" s="52"/>
      <c r="J99" s="52"/>
      <c r="K99" s="52"/>
      <c r="L99" s="48"/>
      <c r="S99" s="31"/>
      <c r="T99" s="31"/>
      <c r="U99" s="31"/>
      <c r="V99" s="31"/>
      <c r="W99" s="31"/>
      <c r="X99" s="31"/>
      <c r="Y99" s="31"/>
      <c r="Z99" s="31"/>
      <c r="AA99" s="31"/>
      <c r="AB99" s="31"/>
      <c r="AC99" s="31"/>
      <c r="AD99" s="31"/>
      <c r="AE99" s="31"/>
    </row>
    <row r="103" spans="1:31" s="2" customFormat="1" ht="6.95" customHeight="1">
      <c r="A103" s="31"/>
      <c r="B103" s="53"/>
      <c r="C103" s="54"/>
      <c r="D103" s="54"/>
      <c r="E103" s="54"/>
      <c r="F103" s="54"/>
      <c r="G103" s="54"/>
      <c r="H103" s="54"/>
      <c r="I103" s="54"/>
      <c r="J103" s="54"/>
      <c r="K103" s="54"/>
      <c r="L103" s="48"/>
      <c r="S103" s="31"/>
      <c r="T103" s="31"/>
      <c r="U103" s="31"/>
      <c r="V103" s="31"/>
      <c r="W103" s="31"/>
      <c r="X103" s="31"/>
      <c r="Y103" s="31"/>
      <c r="Z103" s="31"/>
      <c r="AA103" s="31"/>
      <c r="AB103" s="31"/>
      <c r="AC103" s="31"/>
      <c r="AD103" s="31"/>
      <c r="AE103" s="31"/>
    </row>
    <row r="104" spans="1:31" s="2" customFormat="1" ht="24.95" customHeight="1">
      <c r="A104" s="31"/>
      <c r="B104" s="32"/>
      <c r="C104" s="20" t="s">
        <v>100</v>
      </c>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6.95" customHeight="1">
      <c r="A105" s="31"/>
      <c r="B105" s="32"/>
      <c r="C105" s="33"/>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2" customHeight="1">
      <c r="A106" s="31"/>
      <c r="B106" s="32"/>
      <c r="C106" s="26" t="s">
        <v>16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6.5" customHeight="1">
      <c r="A107" s="31"/>
      <c r="B107" s="32"/>
      <c r="C107" s="33"/>
      <c r="D107" s="33"/>
      <c r="E107" s="254" t="str">
        <f>E7</f>
        <v>Údržba vyšší a nižší zeleně v obvodu OŘ 2021-2022</v>
      </c>
      <c r="F107" s="255"/>
      <c r="G107" s="255"/>
      <c r="H107" s="255"/>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90</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25" t="str">
        <f>E9</f>
        <v>VON - Údržba vyšší a nižší zeleně v obvodu OŘ 2021-2022</v>
      </c>
      <c r="F109" s="256"/>
      <c r="G109" s="256"/>
      <c r="H109" s="256"/>
      <c r="I109" s="33"/>
      <c r="J109" s="33"/>
      <c r="K109" s="33"/>
      <c r="L109" s="48"/>
      <c r="S109" s="31"/>
      <c r="T109" s="31"/>
      <c r="U109" s="31"/>
      <c r="V109" s="31"/>
      <c r="W109" s="31"/>
      <c r="X109" s="31"/>
      <c r="Y109" s="31"/>
      <c r="Z109" s="31"/>
      <c r="AA109" s="31"/>
      <c r="AB109" s="31"/>
      <c r="AC109" s="31"/>
      <c r="AD109" s="31"/>
      <c r="AE109" s="31"/>
    </row>
    <row r="110" spans="1:31" s="2" customFormat="1" ht="6.95" customHeight="1">
      <c r="A110" s="31"/>
      <c r="B110" s="32"/>
      <c r="C110" s="33"/>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20</v>
      </c>
      <c r="D111" s="33"/>
      <c r="E111" s="33"/>
      <c r="F111" s="24" t="str">
        <f>F12</f>
        <v>OŘ Ostrava</v>
      </c>
      <c r="G111" s="33"/>
      <c r="H111" s="33"/>
      <c r="I111" s="26" t="s">
        <v>22</v>
      </c>
      <c r="J111" s="63" t="str">
        <f>IF(J12="","",J12)</f>
        <v>8. 9. 2021</v>
      </c>
      <c r="K111" s="33"/>
      <c r="L111" s="48"/>
      <c r="S111" s="31"/>
      <c r="T111" s="31"/>
      <c r="U111" s="31"/>
      <c r="V111" s="31"/>
      <c r="W111" s="31"/>
      <c r="X111" s="31"/>
      <c r="Y111" s="31"/>
      <c r="Z111" s="31"/>
      <c r="AA111" s="31"/>
      <c r="AB111" s="31"/>
      <c r="AC111" s="31"/>
      <c r="AD111" s="31"/>
      <c r="AE111" s="31"/>
    </row>
    <row r="112" spans="1:31" s="2" customFormat="1" ht="6.95"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5.2" customHeight="1">
      <c r="A113" s="31"/>
      <c r="B113" s="32"/>
      <c r="C113" s="26" t="s">
        <v>24</v>
      </c>
      <c r="D113" s="33"/>
      <c r="E113" s="33"/>
      <c r="F113" s="24" t="str">
        <f>E15</f>
        <v>Správa železnic, státní organizace, OŘ Ostrava</v>
      </c>
      <c r="G113" s="33"/>
      <c r="H113" s="33"/>
      <c r="I113" s="26" t="s">
        <v>32</v>
      </c>
      <c r="J113" s="29" t="str">
        <f>E21</f>
        <v xml:space="preserve"> </v>
      </c>
      <c r="K113" s="33"/>
      <c r="L113" s="48"/>
      <c r="S113" s="31"/>
      <c r="T113" s="31"/>
      <c r="U113" s="31"/>
      <c r="V113" s="31"/>
      <c r="W113" s="31"/>
      <c r="X113" s="31"/>
      <c r="Y113" s="31"/>
      <c r="Z113" s="31"/>
      <c r="AA113" s="31"/>
      <c r="AB113" s="31"/>
      <c r="AC113" s="31"/>
      <c r="AD113" s="31"/>
      <c r="AE113" s="31"/>
    </row>
    <row r="114" spans="1:65" s="2" customFormat="1" ht="15.2" customHeight="1">
      <c r="A114" s="31"/>
      <c r="B114" s="32"/>
      <c r="C114" s="26" t="s">
        <v>30</v>
      </c>
      <c r="D114" s="33"/>
      <c r="E114" s="33"/>
      <c r="F114" s="24" t="str">
        <f>IF(E18="","",E18)</f>
        <v>Vyplň údaj</v>
      </c>
      <c r="G114" s="33"/>
      <c r="H114" s="33"/>
      <c r="I114" s="26" t="s">
        <v>35</v>
      </c>
      <c r="J114" s="29" t="str">
        <f>E24</f>
        <v xml:space="preserve"> </v>
      </c>
      <c r="K114" s="33"/>
      <c r="L114" s="48"/>
      <c r="S114" s="31"/>
      <c r="T114" s="31"/>
      <c r="U114" s="31"/>
      <c r="V114" s="31"/>
      <c r="W114" s="31"/>
      <c r="X114" s="31"/>
      <c r="Y114" s="31"/>
      <c r="Z114" s="31"/>
      <c r="AA114" s="31"/>
      <c r="AB114" s="31"/>
      <c r="AC114" s="31"/>
      <c r="AD114" s="31"/>
      <c r="AE114" s="31"/>
    </row>
    <row r="115" spans="1:65" s="2" customFormat="1" ht="10.3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11" customFormat="1" ht="29.25" customHeight="1">
      <c r="A116" s="156"/>
      <c r="B116" s="157"/>
      <c r="C116" s="158" t="s">
        <v>101</v>
      </c>
      <c r="D116" s="159" t="s">
        <v>62</v>
      </c>
      <c r="E116" s="159" t="s">
        <v>58</v>
      </c>
      <c r="F116" s="159" t="s">
        <v>59</v>
      </c>
      <c r="G116" s="159" t="s">
        <v>102</v>
      </c>
      <c r="H116" s="159" t="s">
        <v>103</v>
      </c>
      <c r="I116" s="159" t="s">
        <v>104</v>
      </c>
      <c r="J116" s="159" t="s">
        <v>94</v>
      </c>
      <c r="K116" s="160" t="s">
        <v>105</v>
      </c>
      <c r="L116" s="161"/>
      <c r="M116" s="72" t="s">
        <v>1</v>
      </c>
      <c r="N116" s="73" t="s">
        <v>41</v>
      </c>
      <c r="O116" s="73" t="s">
        <v>106</v>
      </c>
      <c r="P116" s="73" t="s">
        <v>107</v>
      </c>
      <c r="Q116" s="73" t="s">
        <v>108</v>
      </c>
      <c r="R116" s="73" t="s">
        <v>109</v>
      </c>
      <c r="S116" s="73" t="s">
        <v>110</v>
      </c>
      <c r="T116" s="74" t="s">
        <v>111</v>
      </c>
      <c r="U116" s="156"/>
      <c r="V116" s="156"/>
      <c r="W116" s="156"/>
      <c r="X116" s="156"/>
      <c r="Y116" s="156"/>
      <c r="Z116" s="156"/>
      <c r="AA116" s="156"/>
      <c r="AB116" s="156"/>
      <c r="AC116" s="156"/>
      <c r="AD116" s="156"/>
      <c r="AE116" s="156"/>
    </row>
    <row r="117" spans="1:65" s="2" customFormat="1" ht="22.9" customHeight="1">
      <c r="A117" s="31"/>
      <c r="B117" s="32"/>
      <c r="C117" s="79" t="s">
        <v>112</v>
      </c>
      <c r="D117" s="33"/>
      <c r="E117" s="33"/>
      <c r="F117" s="33"/>
      <c r="G117" s="33"/>
      <c r="H117" s="33"/>
      <c r="I117" s="33"/>
      <c r="J117" s="162">
        <f>BK117</f>
        <v>0</v>
      </c>
      <c r="K117" s="33"/>
      <c r="L117" s="36"/>
      <c r="M117" s="75"/>
      <c r="N117" s="163"/>
      <c r="O117" s="76"/>
      <c r="P117" s="164">
        <f>P118</f>
        <v>0</v>
      </c>
      <c r="Q117" s="76"/>
      <c r="R117" s="164">
        <f>R118</f>
        <v>0</v>
      </c>
      <c r="S117" s="76"/>
      <c r="T117" s="165">
        <f>T118</f>
        <v>0</v>
      </c>
      <c r="U117" s="31"/>
      <c r="V117" s="31"/>
      <c r="W117" s="31"/>
      <c r="X117" s="31"/>
      <c r="Y117" s="31"/>
      <c r="Z117" s="31"/>
      <c r="AA117" s="31"/>
      <c r="AB117" s="31"/>
      <c r="AC117" s="31"/>
      <c r="AD117" s="31"/>
      <c r="AE117" s="31"/>
      <c r="AT117" s="14" t="s">
        <v>76</v>
      </c>
      <c r="AU117" s="14" t="s">
        <v>96</v>
      </c>
      <c r="BK117" s="166">
        <f>BK118</f>
        <v>0</v>
      </c>
    </row>
    <row r="118" spans="1:65" s="12" customFormat="1" ht="25.9" customHeight="1">
      <c r="B118" s="167"/>
      <c r="C118" s="168"/>
      <c r="D118" s="169" t="s">
        <v>76</v>
      </c>
      <c r="E118" s="170" t="s">
        <v>407</v>
      </c>
      <c r="F118" s="170" t="s">
        <v>408</v>
      </c>
      <c r="G118" s="168"/>
      <c r="H118" s="168"/>
      <c r="I118" s="171"/>
      <c r="J118" s="172">
        <f>BK118</f>
        <v>0</v>
      </c>
      <c r="K118" s="168"/>
      <c r="L118" s="173"/>
      <c r="M118" s="174"/>
      <c r="N118" s="175"/>
      <c r="O118" s="175"/>
      <c r="P118" s="176">
        <f>SUM(P119:P124)</f>
        <v>0</v>
      </c>
      <c r="Q118" s="175"/>
      <c r="R118" s="176">
        <f>SUM(R119:R124)</f>
        <v>0</v>
      </c>
      <c r="S118" s="175"/>
      <c r="T118" s="177">
        <f>SUM(T119:T124)</f>
        <v>0</v>
      </c>
      <c r="AR118" s="178" t="s">
        <v>116</v>
      </c>
      <c r="AT118" s="179" t="s">
        <v>76</v>
      </c>
      <c r="AU118" s="179" t="s">
        <v>77</v>
      </c>
      <c r="AY118" s="178" t="s">
        <v>115</v>
      </c>
      <c r="BK118" s="180">
        <f>SUM(BK119:BK124)</f>
        <v>0</v>
      </c>
    </row>
    <row r="119" spans="1:65" s="2" customFormat="1" ht="37.9" customHeight="1">
      <c r="A119" s="31"/>
      <c r="B119" s="32"/>
      <c r="C119" s="183" t="s">
        <v>84</v>
      </c>
      <c r="D119" s="183" t="s">
        <v>118</v>
      </c>
      <c r="E119" s="184" t="s">
        <v>409</v>
      </c>
      <c r="F119" s="185" t="s">
        <v>410</v>
      </c>
      <c r="G119" s="186" t="s">
        <v>411</v>
      </c>
      <c r="H119" s="205">
        <v>0.01</v>
      </c>
      <c r="I119" s="188"/>
      <c r="J119" s="189">
        <f>ROUND(I119*H119,2)</f>
        <v>0</v>
      </c>
      <c r="K119" s="185" t="s">
        <v>122</v>
      </c>
      <c r="L119" s="36"/>
      <c r="M119" s="190" t="s">
        <v>1</v>
      </c>
      <c r="N119" s="191" t="s">
        <v>42</v>
      </c>
      <c r="O119" s="68"/>
      <c r="P119" s="192">
        <f>O119*H119</f>
        <v>0</v>
      </c>
      <c r="Q119" s="192">
        <v>0</v>
      </c>
      <c r="R119" s="192">
        <f>Q119*H119</f>
        <v>0</v>
      </c>
      <c r="S119" s="192">
        <v>0</v>
      </c>
      <c r="T119" s="193">
        <f>S119*H119</f>
        <v>0</v>
      </c>
      <c r="U119" s="31"/>
      <c r="V119" s="31"/>
      <c r="W119" s="31"/>
      <c r="X119" s="31"/>
      <c r="Y119" s="31"/>
      <c r="Z119" s="31"/>
      <c r="AA119" s="31"/>
      <c r="AB119" s="31"/>
      <c r="AC119" s="31"/>
      <c r="AD119" s="31"/>
      <c r="AE119" s="31"/>
      <c r="AR119" s="194" t="s">
        <v>123</v>
      </c>
      <c r="AT119" s="194" t="s">
        <v>118</v>
      </c>
      <c r="AU119" s="194" t="s">
        <v>84</v>
      </c>
      <c r="AY119" s="14" t="s">
        <v>115</v>
      </c>
      <c r="BE119" s="195">
        <f>IF(N119="základní",J119,0)</f>
        <v>0</v>
      </c>
      <c r="BF119" s="195">
        <f>IF(N119="snížená",J119,0)</f>
        <v>0</v>
      </c>
      <c r="BG119" s="195">
        <f>IF(N119="zákl. přenesená",J119,0)</f>
        <v>0</v>
      </c>
      <c r="BH119" s="195">
        <f>IF(N119="sníž. přenesená",J119,0)</f>
        <v>0</v>
      </c>
      <c r="BI119" s="195">
        <f>IF(N119="nulová",J119,0)</f>
        <v>0</v>
      </c>
      <c r="BJ119" s="14" t="s">
        <v>84</v>
      </c>
      <c r="BK119" s="195">
        <f>ROUND(I119*H119,2)</f>
        <v>0</v>
      </c>
      <c r="BL119" s="14" t="s">
        <v>123</v>
      </c>
      <c r="BM119" s="194" t="s">
        <v>412</v>
      </c>
    </row>
    <row r="120" spans="1:65" s="2" customFormat="1" ht="19.5">
      <c r="A120" s="31"/>
      <c r="B120" s="32"/>
      <c r="C120" s="33"/>
      <c r="D120" s="196" t="s">
        <v>125</v>
      </c>
      <c r="E120" s="33"/>
      <c r="F120" s="197" t="s">
        <v>410</v>
      </c>
      <c r="G120" s="33"/>
      <c r="H120" s="33"/>
      <c r="I120" s="198"/>
      <c r="J120" s="33"/>
      <c r="K120" s="33"/>
      <c r="L120" s="36"/>
      <c r="M120" s="199"/>
      <c r="N120" s="200"/>
      <c r="O120" s="68"/>
      <c r="P120" s="68"/>
      <c r="Q120" s="68"/>
      <c r="R120" s="68"/>
      <c r="S120" s="68"/>
      <c r="T120" s="69"/>
      <c r="U120" s="31"/>
      <c r="V120" s="31"/>
      <c r="W120" s="31"/>
      <c r="X120" s="31"/>
      <c r="Y120" s="31"/>
      <c r="Z120" s="31"/>
      <c r="AA120" s="31"/>
      <c r="AB120" s="31"/>
      <c r="AC120" s="31"/>
      <c r="AD120" s="31"/>
      <c r="AE120" s="31"/>
      <c r="AT120" s="14" t="s">
        <v>125</v>
      </c>
      <c r="AU120" s="14" t="s">
        <v>84</v>
      </c>
    </row>
    <row r="121" spans="1:65" s="2" customFormat="1" ht="16.5" customHeight="1">
      <c r="A121" s="31"/>
      <c r="B121" s="32"/>
      <c r="C121" s="183" t="s">
        <v>86</v>
      </c>
      <c r="D121" s="183" t="s">
        <v>118</v>
      </c>
      <c r="E121" s="184" t="s">
        <v>413</v>
      </c>
      <c r="F121" s="185" t="s">
        <v>414</v>
      </c>
      <c r="G121" s="186" t="s">
        <v>411</v>
      </c>
      <c r="H121" s="205">
        <v>5.0000000000000001E-3</v>
      </c>
      <c r="I121" s="188"/>
      <c r="J121" s="189">
        <f>ROUND(I121*H121,2)</f>
        <v>0</v>
      </c>
      <c r="K121" s="185" t="s">
        <v>122</v>
      </c>
      <c r="L121" s="36"/>
      <c r="M121" s="190" t="s">
        <v>1</v>
      </c>
      <c r="N121" s="191" t="s">
        <v>42</v>
      </c>
      <c r="O121" s="68"/>
      <c r="P121" s="192">
        <f>O121*H121</f>
        <v>0</v>
      </c>
      <c r="Q121" s="192">
        <v>0</v>
      </c>
      <c r="R121" s="192">
        <f>Q121*H121</f>
        <v>0</v>
      </c>
      <c r="S121" s="192">
        <v>0</v>
      </c>
      <c r="T121" s="193">
        <f>S121*H121</f>
        <v>0</v>
      </c>
      <c r="U121" s="31"/>
      <c r="V121" s="31"/>
      <c r="W121" s="31"/>
      <c r="X121" s="31"/>
      <c r="Y121" s="31"/>
      <c r="Z121" s="31"/>
      <c r="AA121" s="31"/>
      <c r="AB121" s="31"/>
      <c r="AC121" s="31"/>
      <c r="AD121" s="31"/>
      <c r="AE121" s="31"/>
      <c r="AR121" s="194" t="s">
        <v>123</v>
      </c>
      <c r="AT121" s="194" t="s">
        <v>118</v>
      </c>
      <c r="AU121" s="194" t="s">
        <v>84</v>
      </c>
      <c r="AY121" s="14" t="s">
        <v>115</v>
      </c>
      <c r="BE121" s="195">
        <f>IF(N121="základní",J121,0)</f>
        <v>0</v>
      </c>
      <c r="BF121" s="195">
        <f>IF(N121="snížená",J121,0)</f>
        <v>0</v>
      </c>
      <c r="BG121" s="195">
        <f>IF(N121="zákl. přenesená",J121,0)</f>
        <v>0</v>
      </c>
      <c r="BH121" s="195">
        <f>IF(N121="sníž. přenesená",J121,0)</f>
        <v>0</v>
      </c>
      <c r="BI121" s="195">
        <f>IF(N121="nulová",J121,0)</f>
        <v>0</v>
      </c>
      <c r="BJ121" s="14" t="s">
        <v>84</v>
      </c>
      <c r="BK121" s="195">
        <f>ROUND(I121*H121,2)</f>
        <v>0</v>
      </c>
      <c r="BL121" s="14" t="s">
        <v>123</v>
      </c>
      <c r="BM121" s="194" t="s">
        <v>415</v>
      </c>
    </row>
    <row r="122" spans="1:65" s="2" customFormat="1" ht="11.25">
      <c r="A122" s="31"/>
      <c r="B122" s="32"/>
      <c r="C122" s="33"/>
      <c r="D122" s="196" t="s">
        <v>125</v>
      </c>
      <c r="E122" s="33"/>
      <c r="F122" s="197" t="s">
        <v>414</v>
      </c>
      <c r="G122" s="33"/>
      <c r="H122" s="33"/>
      <c r="I122" s="198"/>
      <c r="J122" s="33"/>
      <c r="K122" s="33"/>
      <c r="L122" s="36"/>
      <c r="M122" s="199"/>
      <c r="N122" s="200"/>
      <c r="O122" s="68"/>
      <c r="P122" s="68"/>
      <c r="Q122" s="68"/>
      <c r="R122" s="68"/>
      <c r="S122" s="68"/>
      <c r="T122" s="69"/>
      <c r="U122" s="31"/>
      <c r="V122" s="31"/>
      <c r="W122" s="31"/>
      <c r="X122" s="31"/>
      <c r="Y122" s="31"/>
      <c r="Z122" s="31"/>
      <c r="AA122" s="31"/>
      <c r="AB122" s="31"/>
      <c r="AC122" s="31"/>
      <c r="AD122" s="31"/>
      <c r="AE122" s="31"/>
      <c r="AT122" s="14" t="s">
        <v>125</v>
      </c>
      <c r="AU122" s="14" t="s">
        <v>84</v>
      </c>
    </row>
    <row r="123" spans="1:65" s="2" customFormat="1" ht="24.2" customHeight="1">
      <c r="A123" s="31"/>
      <c r="B123" s="32"/>
      <c r="C123" s="183" t="s">
        <v>131</v>
      </c>
      <c r="D123" s="183" t="s">
        <v>118</v>
      </c>
      <c r="E123" s="184" t="s">
        <v>416</v>
      </c>
      <c r="F123" s="185" t="s">
        <v>417</v>
      </c>
      <c r="G123" s="186" t="s">
        <v>411</v>
      </c>
      <c r="H123" s="205">
        <v>5.0000000000000001E-3</v>
      </c>
      <c r="I123" s="188"/>
      <c r="J123" s="189">
        <f>ROUND(I123*H123,2)</f>
        <v>0</v>
      </c>
      <c r="K123" s="185" t="s">
        <v>122</v>
      </c>
      <c r="L123" s="36"/>
      <c r="M123" s="190" t="s">
        <v>1</v>
      </c>
      <c r="N123" s="191" t="s">
        <v>42</v>
      </c>
      <c r="O123" s="68"/>
      <c r="P123" s="192">
        <f>O123*H123</f>
        <v>0</v>
      </c>
      <c r="Q123" s="192">
        <v>0</v>
      </c>
      <c r="R123" s="192">
        <f>Q123*H123</f>
        <v>0</v>
      </c>
      <c r="S123" s="192">
        <v>0</v>
      </c>
      <c r="T123" s="193">
        <f>S123*H123</f>
        <v>0</v>
      </c>
      <c r="U123" s="31"/>
      <c r="V123" s="31"/>
      <c r="W123" s="31"/>
      <c r="X123" s="31"/>
      <c r="Y123" s="31"/>
      <c r="Z123" s="31"/>
      <c r="AA123" s="31"/>
      <c r="AB123" s="31"/>
      <c r="AC123" s="31"/>
      <c r="AD123" s="31"/>
      <c r="AE123" s="31"/>
      <c r="AR123" s="194" t="s">
        <v>123</v>
      </c>
      <c r="AT123" s="194" t="s">
        <v>118</v>
      </c>
      <c r="AU123" s="194" t="s">
        <v>84</v>
      </c>
      <c r="AY123" s="14" t="s">
        <v>115</v>
      </c>
      <c r="BE123" s="195">
        <f>IF(N123="základní",J123,0)</f>
        <v>0</v>
      </c>
      <c r="BF123" s="195">
        <f>IF(N123="snížená",J123,0)</f>
        <v>0</v>
      </c>
      <c r="BG123" s="195">
        <f>IF(N123="zákl. přenesená",J123,0)</f>
        <v>0</v>
      </c>
      <c r="BH123" s="195">
        <f>IF(N123="sníž. přenesená",J123,0)</f>
        <v>0</v>
      </c>
      <c r="BI123" s="195">
        <f>IF(N123="nulová",J123,0)</f>
        <v>0</v>
      </c>
      <c r="BJ123" s="14" t="s">
        <v>84</v>
      </c>
      <c r="BK123" s="195">
        <f>ROUND(I123*H123,2)</f>
        <v>0</v>
      </c>
      <c r="BL123" s="14" t="s">
        <v>123</v>
      </c>
      <c r="BM123" s="194" t="s">
        <v>418</v>
      </c>
    </row>
    <row r="124" spans="1:65" s="2" customFormat="1" ht="19.5">
      <c r="A124" s="31"/>
      <c r="B124" s="32"/>
      <c r="C124" s="33"/>
      <c r="D124" s="196" t="s">
        <v>125</v>
      </c>
      <c r="E124" s="33"/>
      <c r="F124" s="197" t="s">
        <v>417</v>
      </c>
      <c r="G124" s="33"/>
      <c r="H124" s="33"/>
      <c r="I124" s="198"/>
      <c r="J124" s="33"/>
      <c r="K124" s="33"/>
      <c r="L124" s="36"/>
      <c r="M124" s="201"/>
      <c r="N124" s="202"/>
      <c r="O124" s="203"/>
      <c r="P124" s="203"/>
      <c r="Q124" s="203"/>
      <c r="R124" s="203"/>
      <c r="S124" s="203"/>
      <c r="T124" s="204"/>
      <c r="U124" s="31"/>
      <c r="V124" s="31"/>
      <c r="W124" s="31"/>
      <c r="X124" s="31"/>
      <c r="Y124" s="31"/>
      <c r="Z124" s="31"/>
      <c r="AA124" s="31"/>
      <c r="AB124" s="31"/>
      <c r="AC124" s="31"/>
      <c r="AD124" s="31"/>
      <c r="AE124" s="31"/>
      <c r="AT124" s="14" t="s">
        <v>125</v>
      </c>
      <c r="AU124" s="14" t="s">
        <v>84</v>
      </c>
    </row>
    <row r="125" spans="1:65" s="2" customFormat="1" ht="6.95" customHeight="1">
      <c r="A125" s="31"/>
      <c r="B125" s="51"/>
      <c r="C125" s="52"/>
      <c r="D125" s="52"/>
      <c r="E125" s="52"/>
      <c r="F125" s="52"/>
      <c r="G125" s="52"/>
      <c r="H125" s="52"/>
      <c r="I125" s="52"/>
      <c r="J125" s="52"/>
      <c r="K125" s="52"/>
      <c r="L125" s="36"/>
      <c r="M125" s="31"/>
      <c r="O125" s="31"/>
      <c r="P125" s="31"/>
      <c r="Q125" s="31"/>
      <c r="R125" s="31"/>
      <c r="S125" s="31"/>
      <c r="T125" s="31"/>
      <c r="U125" s="31"/>
      <c r="V125" s="31"/>
      <c r="W125" s="31"/>
      <c r="X125" s="31"/>
      <c r="Y125" s="31"/>
      <c r="Z125" s="31"/>
      <c r="AA125" s="31"/>
      <c r="AB125" s="31"/>
      <c r="AC125" s="31"/>
      <c r="AD125" s="31"/>
      <c r="AE125" s="31"/>
    </row>
  </sheetData>
  <sheetProtection algorithmName="SHA-512" hashValue="uH28iKFEqE1XrlaFH7gQlOzYPeGeriiSbjyCi6KmeWd8UgstyfaUf80NJyOi6efSzUXu7rkKQxYTZAypernLWA==" saltValue="RMp+UPkEirOX/4o6DfYy8n43slGal8CqOj9+CYS4eKJnvXqdz2RH6tEMUUI1SjDqYvXSu898/3DTkofKDg8dVw==" spinCount="100000" sheet="1" objects="1" scenarios="1" formatColumns="0" formatRows="0" autoFilter="0"/>
  <autoFilter ref="C116:K124"/>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ZRN - Údržba vyšší a nižš...</vt:lpstr>
      <vt:lpstr>VON - Údržba vyšší a nižš...</vt:lpstr>
      <vt:lpstr>'Rekapitulace stavby'!Názvy_tisku</vt:lpstr>
      <vt:lpstr>'VON - Údržba vyšší a nižš...'!Názvy_tisku</vt:lpstr>
      <vt:lpstr>'ZRN - Údržba vyšší a nižš...'!Názvy_tisku</vt:lpstr>
      <vt:lpstr>'Rekapitulace stavby'!Oblast_tisku</vt:lpstr>
      <vt:lpstr>'VON - Údržba vyšší a nižš...'!Oblast_tisku</vt:lpstr>
      <vt:lpstr>'ZRN - Údržba vyšší a nižš...'!Oblast_tisku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2021-09-22T03:56:02Z</dcterms:created>
  <dcterms:modified xsi:type="dcterms:W3CDTF">2021-09-22T03:59:04Z</dcterms:modified>
</cp:coreProperties>
</file>